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1670" windowHeight="1338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<sst xmlns="http://schemas.openxmlformats.org/spreadsheetml/2006/main" count="830" uniqueCount="535">
  <si>
    <t>DJEČJI VRTIĆ POŽEGA</t>
  </si>
  <si>
    <t>Datum:</t>
  </si>
  <si>
    <t>RUDINSKA 8</t>
  </si>
  <si>
    <t>Vrijeme:</t>
  </si>
  <si>
    <t>OIB: 30492723401</t>
  </si>
  <si>
    <t>KONTO</t>
  </si>
  <si>
    <t>POZICIJA</t>
  </si>
  <si>
    <t>VRSTA RASHODA / IZDATAKA</t>
  </si>
  <si>
    <t>PLANIRANO (1)</t>
  </si>
  <si>
    <t>OSTVARENO(2)</t>
  </si>
  <si>
    <t>RAZLIKA (1-2)</t>
  </si>
  <si>
    <t>PLAĆENO (3)</t>
  </si>
  <si>
    <t>SALDO (2-3)</t>
  </si>
  <si>
    <t>REZERVIRANO(4)</t>
  </si>
  <si>
    <t>RASPOLOŽIVO (1-2-4)</t>
  </si>
  <si>
    <t>INDEKS(1/2)</t>
  </si>
  <si>
    <t>31111</t>
  </si>
  <si>
    <t>Plaće za zaposlene</t>
  </si>
  <si>
    <t>312</t>
  </si>
  <si>
    <t xml:space="preserve">Ostali rashodi za zaposlene                                                                         </t>
  </si>
  <si>
    <t>3121</t>
  </si>
  <si>
    <t>31212</t>
  </si>
  <si>
    <t>R3476</t>
  </si>
  <si>
    <t>Nagrade</t>
  </si>
  <si>
    <t>31214</t>
  </si>
  <si>
    <t>R3477</t>
  </si>
  <si>
    <t>Otpremnine</t>
  </si>
  <si>
    <t>31216</t>
  </si>
  <si>
    <t>R4023</t>
  </si>
  <si>
    <t>Regres za godišnji odmor</t>
  </si>
  <si>
    <t>31219</t>
  </si>
  <si>
    <t>R4024</t>
  </si>
  <si>
    <t>Ostali nenavedeni rashodi za zaposlene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</si>
  <si>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</si>
  <si>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</si>
  <si>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</si>
  <si>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</si>
  <si>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31321</t>
  </si>
  <si>
    <t>R3478</t>
  </si>
  <si>
    <t>Doprinosi za obvezno zdravstveno osiguranje</t>
  </si>
  <si>
    <t>32</t>
  </si>
  <si>
    <t xml:space="preserve">Materijalni rashodi                      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</si>
  <si>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</si>
  <si>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</si>
  <si>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</si>
  <si>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</si>
  <si>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32319</t>
  </si>
  <si>
    <t>R4418</t>
  </si>
  <si>
    <t>Ostale usluge za komunikaciju i prijevoz</t>
  </si>
  <si>
    <t>Izvor  3.1. VLASTITI PRIHODI PK</t>
  </si>
  <si>
    <t>3</t>
  </si>
  <si>
    <t>Rashodi poslovanja Rashodi poslovanja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</si>
  <si>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</si>
  <si>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</si>
  <si>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</si>
  <si>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</si>
  <si>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32214</t>
  </si>
  <si>
    <t>R3479</t>
  </si>
  <si>
    <t>Materijal i sredstva za čišćenje i održavanje</t>
  </si>
  <si>
    <t>Izvor  4.2. PRIHODI ZA POSEBNE NAMJENE PK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</si>
  <si>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</si>
  <si>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</si>
  <si>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</si>
  <si>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</si>
  <si>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</si>
  <si>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</si>
  <si>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R3480</t>
  </si>
  <si>
    <t>31211</t>
  </si>
  <si>
    <t>R4551</t>
  </si>
  <si>
    <t>Bonus za uspješan rad</t>
  </si>
  <si>
    <t>R3481</t>
  </si>
  <si>
    <t>31213</t>
  </si>
  <si>
    <t>R4027</t>
  </si>
  <si>
    <t>Darovi</t>
  </si>
  <si>
    <t>31215</t>
  </si>
  <si>
    <t>R3482</t>
  </si>
  <si>
    <t>Naknade za bolest, invalidnost i smrtni slučaj</t>
  </si>
  <si>
    <t>R4024-1</t>
  </si>
  <si>
    <t>R3483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</si>
  <si>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</si>
  <si>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</si>
  <si>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</si>
  <si>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</si>
  <si>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32111</t>
  </si>
  <si>
    <t>R3484</t>
  </si>
  <si>
    <t>Dnevnice za službeni put u zemlji</t>
  </si>
  <si>
    <t>32113</t>
  </si>
  <si>
    <t>R3485</t>
  </si>
  <si>
    <t>Naknade za smještaj na službenom putu u zemlji</t>
  </si>
  <si>
    <t>32115</t>
  </si>
  <si>
    <t>R3486</t>
  </si>
  <si>
    <t>Naknade za prijevoz na službenom putu u zemlji</t>
  </si>
  <si>
    <t>3212</t>
  </si>
  <si>
    <t xml:space="preserve">Naknade za prijevoz, za rad na terenu i odvojeni život                                              </t>
  </si>
  <si>
    <t>32121</t>
  </si>
  <si>
    <t>R3487</t>
  </si>
  <si>
    <t>Naknade za prijevoz na posao i s posla</t>
  </si>
  <si>
    <t>3213</t>
  </si>
  <si>
    <t xml:space="preserve">Stručno usavršavanje zaposlenika                                                                    </t>
  </si>
  <si>
    <t>32131</t>
  </si>
  <si>
    <t>R3488</t>
  </si>
  <si>
    <t>Seminari, savjetovanja i simpoziji</t>
  </si>
  <si>
    <t>32132</t>
  </si>
  <si>
    <t>R3489</t>
  </si>
  <si>
    <t>Tečajevi i stručni ispiti</t>
  </si>
  <si>
    <t>3214</t>
  </si>
  <si>
    <t xml:space="preserve">Ostale naknade troškova zaposlenima                                                                 </t>
  </si>
  <si>
    <t>32141</t>
  </si>
  <si>
    <t>R3490</t>
  </si>
  <si>
    <t>Naknada za korištenje privatnog automobila u službene svrhe</t>
  </si>
  <si>
    <t>32211</t>
  </si>
  <si>
    <t>R3491</t>
  </si>
  <si>
    <t>Uredski materijal</t>
  </si>
  <si>
    <t>R3493</t>
  </si>
  <si>
    <t>32216</t>
  </si>
  <si>
    <t>R3494</t>
  </si>
  <si>
    <t>Materijal za higijenske potrebe i njegu</t>
  </si>
  <si>
    <t>32219</t>
  </si>
  <si>
    <t>R3495</t>
  </si>
  <si>
    <t>Ostali materijal za potrebe redovnog poslovanja</t>
  </si>
  <si>
    <t>3222</t>
  </si>
  <si>
    <t xml:space="preserve">Materijal i sirovine                                                                                </t>
  </si>
  <si>
    <t>32221</t>
  </si>
  <si>
    <t>R3496</t>
  </si>
  <si>
    <t>Osnovni materijal i sirovine</t>
  </si>
  <si>
    <t>32224</t>
  </si>
  <si>
    <t>R3497</t>
  </si>
  <si>
    <t>Namirnice</t>
  </si>
  <si>
    <t>3223</t>
  </si>
  <si>
    <t xml:space="preserve">Energija                                                                                            </t>
  </si>
  <si>
    <t>32231</t>
  </si>
  <si>
    <t>R3498</t>
  </si>
  <si>
    <t>Električna energija</t>
  </si>
  <si>
    <t>32233</t>
  </si>
  <si>
    <t>R3499</t>
  </si>
  <si>
    <t>Plin</t>
  </si>
  <si>
    <t>32234</t>
  </si>
  <si>
    <t>R3500</t>
  </si>
  <si>
    <t>Motorni benzin i dizel gorivo</t>
  </si>
  <si>
    <t>3224</t>
  </si>
  <si>
    <t xml:space="preserve">Materijal i dijelovi za tekuće i investicijsko održavanje                                           </t>
  </si>
  <si>
    <t>32241</t>
  </si>
  <si>
    <t>R3501</t>
  </si>
  <si>
    <t>Materijal i dijelovi za tekuće i inveticijsko održavanje građevinskih objekata</t>
  </si>
  <si>
    <t>32242</t>
  </si>
  <si>
    <t>R3502</t>
  </si>
  <si>
    <t>Materijal i dijelovi za tekuće i investicijsko održavanje postrojenja i opreme</t>
  </si>
  <si>
    <t>32243</t>
  </si>
  <si>
    <t>R3503</t>
  </si>
  <si>
    <t>Materijal i dijelovi za tekuće i investicijsko održavanje transportnih sredstava</t>
  </si>
  <si>
    <t>3225</t>
  </si>
  <si>
    <t xml:space="preserve">Sitni inventar i auto gume                                                                          </t>
  </si>
  <si>
    <t>32251</t>
  </si>
  <si>
    <t>R3504</t>
  </si>
  <si>
    <t>Sitni inventar</t>
  </si>
  <si>
    <t>3227</t>
  </si>
  <si>
    <t xml:space="preserve">Službena, radna i zaštitna odjeća i obuća                                                           </t>
  </si>
  <si>
    <t>32271</t>
  </si>
  <si>
    <t>R3505</t>
  </si>
  <si>
    <t>Službena, radna i zaštitna odjeća i obuća</t>
  </si>
  <si>
    <t>32311</t>
  </si>
  <si>
    <t>R3506</t>
  </si>
  <si>
    <t>Usluge telefona, telefaksa</t>
  </si>
  <si>
    <t>32313</t>
  </si>
  <si>
    <t>R3507</t>
  </si>
  <si>
    <t>Poštarina (pisma, tiskanice i sl.)</t>
  </si>
  <si>
    <t>3232</t>
  </si>
  <si>
    <t xml:space="preserve">Usluge tekućeg i investicijskog održavanja                                                          </t>
  </si>
  <si>
    <t>32321</t>
  </si>
  <si>
    <t>R3508</t>
  </si>
  <si>
    <t>Usluge tekućeg i investicijskog održavanja građevinskih objekata</t>
  </si>
  <si>
    <t>32322</t>
  </si>
  <si>
    <t>R3509</t>
  </si>
  <si>
    <t>Usluge tekućeg i investicijskog održavanja postrojenja i opreme</t>
  </si>
  <si>
    <t>32323</t>
  </si>
  <si>
    <t>R3510</t>
  </si>
  <si>
    <t>Usluge tekućeg i investicijskog održavanja prijevoznih sredstava</t>
  </si>
  <si>
    <t>32329</t>
  </si>
  <si>
    <t>R3511</t>
  </si>
  <si>
    <t>Ostale usluge tekućeg i investicijskog održavanja</t>
  </si>
  <si>
    <t>3233</t>
  </si>
  <si>
    <t xml:space="preserve">Usluge promidžbe i informiranja                                                                     </t>
  </si>
  <si>
    <t>32339</t>
  </si>
  <si>
    <t>R3512</t>
  </si>
  <si>
    <t>Ostale usluge promidžbe i informiranja</t>
  </si>
  <si>
    <t>3234</t>
  </si>
  <si>
    <t xml:space="preserve">Komunalne usluge                                                                                    </t>
  </si>
  <si>
    <t>32341</t>
  </si>
  <si>
    <t>R3513</t>
  </si>
  <si>
    <t>Opskrba vodom</t>
  </si>
  <si>
    <t>32342</t>
  </si>
  <si>
    <t>R3514</t>
  </si>
  <si>
    <t>Iznošenje i odvoz smeća</t>
  </si>
  <si>
    <t>32343</t>
  </si>
  <si>
    <t>R3515</t>
  </si>
  <si>
    <t>Deratizacija i dezinsekcija</t>
  </si>
  <si>
    <t>32344</t>
  </si>
  <si>
    <t>R3516</t>
  </si>
  <si>
    <t>Dimnjačarske i ekološke usluge</t>
  </si>
  <si>
    <t>32347</t>
  </si>
  <si>
    <t>R3517</t>
  </si>
  <si>
    <t>Pričuva</t>
  </si>
  <si>
    <t>32349</t>
  </si>
  <si>
    <t>R3518</t>
  </si>
  <si>
    <t>Ostale komunalne usluge</t>
  </si>
  <si>
    <t>3235</t>
  </si>
  <si>
    <t xml:space="preserve">Zakupnine i najamnine                                                                               </t>
  </si>
  <si>
    <t>32354</t>
  </si>
  <si>
    <t>R4784</t>
  </si>
  <si>
    <t>Licence</t>
  </si>
  <si>
    <t>32359</t>
  </si>
  <si>
    <t>R3862</t>
  </si>
  <si>
    <t>Ostale  zakupnine i najamnine</t>
  </si>
  <si>
    <t>3236</t>
  </si>
  <si>
    <t xml:space="preserve">Zdravstvene i veterinarske usluge                                                                   </t>
  </si>
  <si>
    <t>32361</t>
  </si>
  <si>
    <t>R3519</t>
  </si>
  <si>
    <t>Obvezni i preventivni zdravstveni pregledi zaposlenika</t>
  </si>
  <si>
    <t>32363</t>
  </si>
  <si>
    <t>R3520</t>
  </si>
  <si>
    <t>Laboratorijske usluge</t>
  </si>
  <si>
    <t>3237</t>
  </si>
  <si>
    <t xml:space="preserve">Intelektualne i osobne usluge                                                                       </t>
  </si>
  <si>
    <t>32373</t>
  </si>
  <si>
    <t>R3521</t>
  </si>
  <si>
    <t>Usluge odvjetnika i pravnog savjetovanja</t>
  </si>
  <si>
    <t>32379</t>
  </si>
  <si>
    <t>R3522</t>
  </si>
  <si>
    <t>Ostale intelektualne usluge</t>
  </si>
  <si>
    <t>3238</t>
  </si>
  <si>
    <t xml:space="preserve">Računalne usluge                                                                                    </t>
  </si>
  <si>
    <t>32389</t>
  </si>
  <si>
    <t>R3523</t>
  </si>
  <si>
    <t>Ostale računalne usluge</t>
  </si>
  <si>
    <t>3239</t>
  </si>
  <si>
    <t xml:space="preserve">Ostale usluge                                                                                       </t>
  </si>
  <si>
    <t>32391</t>
  </si>
  <si>
    <t>R3524</t>
  </si>
  <si>
    <t>Grafičke i tiskarske usluge, usluge kopiranja i uvezivanja i slično</t>
  </si>
  <si>
    <t>32392</t>
  </si>
  <si>
    <t>R3525</t>
  </si>
  <si>
    <t>Film i izrada fotografija</t>
  </si>
  <si>
    <t>32394</t>
  </si>
  <si>
    <t>R3526</t>
  </si>
  <si>
    <t>Usluge pri registraciji prijevoznih sredstava</t>
  </si>
  <si>
    <t>32399</t>
  </si>
  <si>
    <t>R3527</t>
  </si>
  <si>
    <t>Ostale nespomenute usluge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</si>
  <si>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</si>
  <si>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</si>
  <si>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</si>
  <si>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</si>
  <si>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32921</t>
  </si>
  <si>
    <t>R3528</t>
  </si>
  <si>
    <t>Premije osiguranja prijevoznih sredstava</t>
  </si>
  <si>
    <t>32922</t>
  </si>
  <si>
    <t>R3529</t>
  </si>
  <si>
    <t>Premije osiguranja ostale imovine</t>
  </si>
  <si>
    <t>32923</t>
  </si>
  <si>
    <t>R3530</t>
  </si>
  <si>
    <t>Premije osiguranja zaposlenih</t>
  </si>
  <si>
    <t>3293</t>
  </si>
  <si>
    <t xml:space="preserve">Reprezentacija                                                                                      </t>
  </si>
  <si>
    <t>32931</t>
  </si>
  <si>
    <t>R3531</t>
  </si>
  <si>
    <t>Reprezentacija</t>
  </si>
  <si>
    <t>3294</t>
  </si>
  <si>
    <t>Članarine Članarine</t>
  </si>
  <si>
    <t>32941</t>
  </si>
  <si>
    <t>R3532</t>
  </si>
  <si>
    <t>Tuzemne članarine</t>
  </si>
  <si>
    <t>3295</t>
  </si>
  <si>
    <t xml:space="preserve">Pristojbe i naknade                                                                                 </t>
  </si>
  <si>
    <t>32951</t>
  </si>
  <si>
    <t>R3533</t>
  </si>
  <si>
    <t>Upravne i administrativne pristojbe</t>
  </si>
  <si>
    <t>32952</t>
  </si>
  <si>
    <t>R3534</t>
  </si>
  <si>
    <t>Sudske pristojbe</t>
  </si>
  <si>
    <t>32953</t>
  </si>
  <si>
    <t>R3535</t>
  </si>
  <si>
    <t>Javnobilježničke pristojbe</t>
  </si>
  <si>
    <t>3296</t>
  </si>
  <si>
    <t>Troškovi sudskih postupaka Troškovi sudskih postupaka</t>
  </si>
  <si>
    <t>32961</t>
  </si>
  <si>
    <t>R4347</t>
  </si>
  <si>
    <t>Troškovi sudskih postupaka</t>
  </si>
  <si>
    <t>3299</t>
  </si>
  <si>
    <t>32991</t>
  </si>
  <si>
    <t>R3536</t>
  </si>
  <si>
    <t>Rashodi protokola (vijenci, cvijeće, svijeće i slično)</t>
  </si>
  <si>
    <t>32999</t>
  </si>
  <si>
    <t>R3537</t>
  </si>
  <si>
    <t>Ostali nespomenuti rashodi poslovanja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</si>
  <si>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</si>
  <si>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</si>
  <si>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</si>
  <si>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</si>
  <si>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</si>
  <si>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</si>
  <si>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34333</t>
  </si>
  <si>
    <t>R3538</t>
  </si>
  <si>
    <t>Zatezne kamate iz poslovnih odnosa</t>
  </si>
  <si>
    <t>3434</t>
  </si>
  <si>
    <t xml:space="preserve">Ostali nespomenuti financijski rashodi                                                              </t>
  </si>
  <si>
    <t>34349</t>
  </si>
  <si>
    <t>R3539</t>
  </si>
  <si>
    <t>Ostali nespomenuti financijski rashodi</t>
  </si>
  <si>
    <t>Izvor  4.4. PRIHODI ZA POSEBNE NAMJENE PK - REZULTAT PRETHODNE GODINE</t>
  </si>
  <si>
    <t>R4264</t>
  </si>
  <si>
    <t>Izvor  5.1. POMOĆI PK</t>
  </si>
  <si>
    <t>R3540</t>
  </si>
  <si>
    <t>R3541</t>
  </si>
  <si>
    <t>R3542</t>
  </si>
  <si>
    <t>R3543</t>
  </si>
  <si>
    <t>R3544</t>
  </si>
  <si>
    <t>Izvor  6.1. DONACIJE PK</t>
  </si>
  <si>
    <t>R4521</t>
  </si>
  <si>
    <t>R3545</t>
  </si>
  <si>
    <t>Kapitalni projekt K500001 NABAVA OPREME U PREDŠKOLSKOM ODGOJU</t>
  </si>
  <si>
    <t>32353</t>
  </si>
  <si>
    <t>R3546</t>
  </si>
  <si>
    <t>Zakupnine i najamnine za opremu</t>
  </si>
  <si>
    <t>4</t>
  </si>
  <si>
    <t xml:space="preserve">Rashodi za nabavu nefinancijske imovine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</si>
  <si>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</si>
  <si>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</si>
  <si>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</si>
  <si>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</si>
  <si>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</si>
  <si>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</si>
  <si>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42211</t>
  </si>
  <si>
    <t>R4493</t>
  </si>
  <si>
    <t>Računala i računalna oprema</t>
  </si>
  <si>
    <t>4227</t>
  </si>
  <si>
    <t xml:space="preserve">Uređaji, strojevi i oprema za ostale namjene                                                        </t>
  </si>
  <si>
    <t>42273</t>
  </si>
  <si>
    <t>R3547</t>
  </si>
  <si>
    <t>Oprema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</si>
  <si>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</si>
  <si>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</si>
  <si>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</si>
  <si>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</si>
  <si>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42621</t>
  </si>
  <si>
    <t>R3548</t>
  </si>
  <si>
    <t>Ulaganja u računalne programe</t>
  </si>
  <si>
    <t>Tekući projekt T500004 PROJEKT POŽEŠKI LIMAČI - FAZA II.</t>
  </si>
  <si>
    <t>R3554</t>
  </si>
  <si>
    <t>R4692</t>
  </si>
  <si>
    <t>R3867</t>
  </si>
  <si>
    <t>R4548</t>
  </si>
  <si>
    <t>R3555</t>
  </si>
  <si>
    <t>R4693</t>
  </si>
  <si>
    <t>R3556</t>
  </si>
  <si>
    <t>R3557</t>
  </si>
  <si>
    <t>R3868</t>
  </si>
  <si>
    <t>R4694</t>
  </si>
  <si>
    <t>R4348</t>
  </si>
  <si>
    <t>R4349</t>
  </si>
  <si>
    <t>R4549</t>
  </si>
  <si>
    <t>R4550</t>
  </si>
  <si>
    <t>R4520</t>
  </si>
  <si>
    <t>R3558</t>
  </si>
  <si>
    <t>R4525</t>
  </si>
  <si>
    <t>Tekući projekt T500005 PROJEKT "ZAZZZUJIMO JEDNI ZA DRUGE"</t>
  </si>
  <si>
    <t>32229</t>
  </si>
  <si>
    <t>R4527</t>
  </si>
  <si>
    <t>Ostali materijal i sirovine</t>
  </si>
  <si>
    <t>R4528</t>
  </si>
  <si>
    <t>32334</t>
  </si>
  <si>
    <t>R4529</t>
  </si>
  <si>
    <t>Promidžbeni materijali</t>
  </si>
  <si>
    <t>R4530</t>
  </si>
  <si>
    <t>R4531</t>
  </si>
  <si>
    <t>R4532</t>
  </si>
  <si>
    <t>Razdjel 004 UPRAVNI ODJEL ZA DRUŠTVENE DJELATNOSTI</t>
  </si>
  <si>
    <t>Glava 00403 JAVNE USTANOVE PREDŠKOLSKOG ODGOJA</t>
  </si>
  <si>
    <t>Proračunski korisnik 32738 DJEČJI VRTIĆ POŽEGA</t>
  </si>
  <si>
    <t>9</t>
  </si>
  <si>
    <t>Vlastiti izvori Vlastiti izvori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</si>
  <si>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</si>
  <si>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</si>
  <si>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</si>
  <si>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</si>
  <si>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9222</t>
  </si>
  <si>
    <t>Manjak prihoda Manjak prihoda</t>
  </si>
  <si>
    <t>92221</t>
  </si>
  <si>
    <t>R4350</t>
  </si>
  <si>
    <t>Manjak prihoda poslovanja</t>
  </si>
  <si>
    <t>92222</t>
  </si>
  <si>
    <t>R4351</t>
  </si>
  <si>
    <t>Manjak prihoda od nefinancijske imovine</t>
  </si>
  <si>
    <t>GLAVNI PROGRAM A05 REDOVNA DJELATNOST PREDŠKOLSKOG ODGOJA</t>
  </si>
  <si>
    <t>PROGRAM 5000 REDOVNA DJELATNOST PREDŠKOLSKOG ODGOJA</t>
  </si>
  <si>
    <t>Aktivnost A500001 OSNOVNA AKTIVNOST PREDŠKOLSKOG ODGOJA</t>
  </si>
  <si>
    <t>Izvor  1.0. OPĆI PRIHODI I PRIMICI</t>
  </si>
  <si>
    <t>VRSTA PRIHODA / PRIMITAKA</t>
  </si>
  <si>
    <t>Razdjel 000 PRIHODI</t>
  </si>
  <si>
    <t>Glava 00002 PRIHODI PRORAČUNSKIH KORISNIKA</t>
  </si>
  <si>
    <t>6</t>
  </si>
  <si>
    <t xml:space="preserve">Prihodi poslovanja           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</si>
  <si>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</si>
  <si>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</si>
  <si>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</si>
  <si>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</si>
  <si>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6615</t>
  </si>
  <si>
    <t xml:space="preserve">Prihodi od pruženih usluga                                                                          </t>
  </si>
  <si>
    <t>66151</t>
  </si>
  <si>
    <t>P0291</t>
  </si>
  <si>
    <t>Prihodi od pruženih usluga</t>
  </si>
  <si>
    <t>65</t>
  </si>
  <si>
    <t xml:space="preserve">Prihodi od upravnih i administrativnih pristojbi, pristojbi po posebnim propisima i naknada         </t>
  </si>
  <si>
    <t>652</t>
  </si>
  <si>
    <t xml:space="preserve">Prihodi po posebnim propisima                                                                       </t>
  </si>
  <si>
    <t>6526</t>
  </si>
  <si>
    <t xml:space="preserve">Ostali nespomenuti prihodi                                                                          </t>
  </si>
  <si>
    <t>65264</t>
  </si>
  <si>
    <t>P0265</t>
  </si>
  <si>
    <t>Sufinan. cijene usluge, particip. i sl. - primarni program</t>
  </si>
  <si>
    <t>P0266</t>
  </si>
  <si>
    <t>Sufinanciranje cijene usluge, participacije i slično-mala škla</t>
  </si>
  <si>
    <t>65267</t>
  </si>
  <si>
    <t>P0267</t>
  </si>
  <si>
    <t>Prihodi s naslova osiguranja, refundacije štete i totalne štte</t>
  </si>
  <si>
    <t>68</t>
  </si>
  <si>
    <t xml:space="preserve">Kazne, upravne mjere i ostali prihodi                                                               </t>
  </si>
  <si>
    <t>683</t>
  </si>
  <si>
    <t xml:space="preserve">Ostali prihodi                                                                                      </t>
  </si>
  <si>
    <t>6831</t>
  </si>
  <si>
    <t>68311</t>
  </si>
  <si>
    <t>P0339</t>
  </si>
  <si>
    <t>Ostali prihodi</t>
  </si>
  <si>
    <t>9221</t>
  </si>
  <si>
    <t>Višak prihoda Višak prihoda</t>
  </si>
  <si>
    <t>92211</t>
  </si>
  <si>
    <t>P0769</t>
  </si>
  <si>
    <t>Višak prihoda poslovanja</t>
  </si>
  <si>
    <t>63</t>
  </si>
  <si>
    <t>Pomoći iz inozemstva i od subjekata unutar općeg proračuna Pomoći iz inozemstva i od subjekata unuta</t>
  </si>
  <si>
    <t>636</t>
  </si>
  <si>
    <t>Pomoći proračunskim korisnicima iz proračuna koji im nije nadležan Pomoći proračunskim korisnicima i</t>
  </si>
  <si>
    <t>6361</t>
  </si>
  <si>
    <t>Tekuće pomoći proračunskim korisnicima iz proračuna koji im nije nadležan Tekuće pomoći proračunskim</t>
  </si>
  <si>
    <t>63612</t>
  </si>
  <si>
    <t>P0356</t>
  </si>
  <si>
    <t>Tekuće pomoći iz drž.proračuna prorač. korisnicima proračunadržavni</t>
  </si>
  <si>
    <t>63613</t>
  </si>
  <si>
    <t>P0357</t>
  </si>
  <si>
    <t>Tekuće pomoći proračunskim korisn. iz prorač. JLP(R)S koji i nije nadležan-županijski</t>
  </si>
  <si>
    <t>P0358</t>
  </si>
  <si>
    <t>Tekuće pomoći proračunskim korisn. iz pror. JLP(R)S koji im ije nadležan-općinski</t>
  </si>
  <si>
    <t>663</t>
  </si>
  <si>
    <t>Donacije od pravnih i fizičkih osoba izvan opće države Donacije od pravnih i fizičkih osoba izvan op</t>
  </si>
  <si>
    <t>6631</t>
  </si>
  <si>
    <t xml:space="preserve">Tekuće donacije                                                                                     </t>
  </si>
  <si>
    <t>66313</t>
  </si>
  <si>
    <t>P0095</t>
  </si>
  <si>
    <t>Tekuće donacije od trgovačkih društava</t>
  </si>
  <si>
    <t>66314</t>
  </si>
  <si>
    <t>P0602</t>
  </si>
  <si>
    <t>Tekuće donacije od ostalih subjekata izvan opće države</t>
  </si>
  <si>
    <t>PROMJENA +/-</t>
  </si>
  <si>
    <t>posuđe</t>
  </si>
  <si>
    <t>plahte i navlake za ležaljke</t>
  </si>
  <si>
    <t>R4022</t>
  </si>
  <si>
    <t>elementarna nep.</t>
  </si>
  <si>
    <t>?</t>
  </si>
  <si>
    <t>2 pol.str. ispita-2x233,00=3.500,00-470,00</t>
  </si>
  <si>
    <t>PROMJENA</t>
  </si>
  <si>
    <t>OPĆI PRIHODI</t>
  </si>
  <si>
    <t>VLASTITI PRIHODI</t>
  </si>
  <si>
    <t>PRIHODI ZA POSEBNE NAMJENE</t>
  </si>
  <si>
    <t>DONACIJE</t>
  </si>
  <si>
    <t>PRIHODI ZA POSEBNE NAMJENE-REZULTAT</t>
  </si>
  <si>
    <t>PRIHODI</t>
  </si>
  <si>
    <t>RASHODI</t>
  </si>
  <si>
    <t>PLAN</t>
  </si>
  <si>
    <t>Ukupno:</t>
  </si>
  <si>
    <t>Ravnateljica:</t>
  </si>
  <si>
    <t>Sanela Soldo Kovačevi, mag. praesc. educ.</t>
  </si>
  <si>
    <t xml:space="preserve"> Fina e-rn korišenje servisa</t>
  </si>
  <si>
    <t>R4551-1</t>
  </si>
  <si>
    <t>PRORAČUN ZA 2024.</t>
  </si>
  <si>
    <t>PROJEKCIJE ZA 2025.</t>
  </si>
  <si>
    <t>PROJEKCIJE ZA 2026.</t>
  </si>
  <si>
    <t xml:space="preserve">PRORAČUN ZA 2023. G. </t>
  </si>
  <si>
    <t>30% više</t>
  </si>
  <si>
    <t>PRIJEDLOG PRORAČUNA ZA RAZDOBLJE 2024. - 2026. GODINE</t>
  </si>
  <si>
    <t>6.100,00 jubilarne</t>
  </si>
  <si>
    <t xml:space="preserve"> rođenje djeteta - Jupek, dugotrajno bolovanje, smrt.slučaj</t>
  </si>
  <si>
    <t>elementarna ?</t>
  </si>
  <si>
    <t>U Požegi 12. 10. 2023.</t>
  </si>
  <si>
    <t>PLAN ZA 2024.</t>
  </si>
  <si>
    <t xml:space="preserve"> PLAN 2023.</t>
  </si>
  <si>
    <t>konica 3.000, leasing 2.808,00</t>
  </si>
  <si>
    <t>sudski postupak Crnjac</t>
  </si>
  <si>
    <t>nadstrešnica za bicikle, rudinska i cl, krečenja</t>
  </si>
  <si>
    <t>kute, papuče</t>
  </si>
  <si>
    <t>Tekuće pomoći iz drž.proračuna prorač. korisnicima proračuna - državni</t>
  </si>
  <si>
    <t>Ćorluka</t>
  </si>
  <si>
    <t>3.300 x 11 mjeseci i 10.000 na pomoći</t>
  </si>
  <si>
    <t>Glazbeni instrumenti i oprema</t>
  </si>
  <si>
    <t>Sportska i glazbena oprema</t>
  </si>
  <si>
    <t>audio oprema</t>
  </si>
  <si>
    <t>PLAN 2023.</t>
  </si>
  <si>
    <t>300 eurax73 radnik=21900 i 300 Ivanković za 2023.</t>
  </si>
  <si>
    <t>božićnica- 232,26 x73, uskrsnica 80 x73, 16.954,98 i 5.840,00 je 22.794,98</t>
  </si>
  <si>
    <t>klima - 1.000,00 eura,4 kom</t>
  </si>
  <si>
    <t>1 računalo po 1.100,00 eura</t>
  </si>
  <si>
    <t>POMOĆI 5.1.</t>
  </si>
  <si>
    <t>RAVNATELJICA</t>
  </si>
  <si>
    <t xml:space="preserve">               Sanela Soldo Kovačević, mag. praesc. educ.</t>
  </si>
  <si>
    <t>za sv. Nikolu - 100 eura x 41 djece</t>
  </si>
  <si>
    <t xml:space="preserve">Elektronski mediji </t>
  </si>
  <si>
    <t>HRT-130</t>
  </si>
  <si>
    <t>ZUS-116,13X12MJ.=1.393,56, INSERT-79,63X12=955,56</t>
  </si>
  <si>
    <r>
      <t xml:space="preserve">TLN-servis štednjaka-403,15, DALARM-provjera sustava za dojavu požara-530,89 eur-godišnje-ugovor, servis plin. Trošila -232,26,  Tehnokom-servis u CL-504,35, Berta kvake, kartice, </t>
    </r>
    <r>
      <rPr>
        <sz val="8"/>
        <color indexed="17"/>
        <rFont val="Arial"/>
        <family val="2"/>
      </rPr>
      <t>DVD-servis vatrogasnih aparata-200,00</t>
    </r>
  </si>
  <si>
    <t>grad pž-uređ.voda 12 mj. po 32,54=390,48</t>
  </si>
  <si>
    <r>
      <t xml:space="preserve"> zjz 325,17-po ugovoru,</t>
    </r>
    <r>
      <rPr>
        <sz val="8"/>
        <color indexed="53"/>
        <rFont val="Arial"/>
        <family val="2"/>
      </rPr>
      <t>stručnjak zaštite na radu - ZUS-116,13 po 12 mj.,=1.393,56</t>
    </r>
    <r>
      <rPr>
        <sz val="8"/>
        <rFont val="Arial"/>
        <family val="2"/>
      </rPr>
      <t xml:space="preserve">, </t>
    </r>
    <r>
      <rPr>
        <sz val="8"/>
        <color indexed="53"/>
        <rFont val="Arial"/>
        <family val="2"/>
      </rPr>
      <t>HRT-132,72</t>
    </r>
    <r>
      <rPr>
        <sz val="8"/>
        <rFont val="Arial"/>
        <family val="2"/>
      </rPr>
      <t xml:space="preserve">, </t>
    </r>
    <r>
      <rPr>
        <sz val="8"/>
        <color indexed="53"/>
        <rFont val="Arial"/>
        <family val="2"/>
      </rPr>
      <t>INSERT 79,63x12 MJ.=955,56,</t>
    </r>
    <r>
      <rPr>
        <sz val="8"/>
        <rFont val="Arial"/>
        <family val="2"/>
      </rPr>
      <t xml:space="preserve"> JVP-vatrodojave -1.094,96 -ugovor, </t>
    </r>
    <r>
      <rPr>
        <sz val="8"/>
        <color indexed="53"/>
        <rFont val="Arial"/>
        <family val="2"/>
      </rPr>
      <t>DVD - servis vatrog. aparata-200,00</t>
    </r>
  </si>
  <si>
    <t>Izvor 5. 6.  POMOĆI - sufinanciranje vrtića</t>
  </si>
  <si>
    <t>Izvor  5.6. POMOĆI - sufinanciranje vrtića</t>
  </si>
  <si>
    <t xml:space="preserve">Rashodi poslovanja </t>
  </si>
  <si>
    <t>R4022-1</t>
  </si>
  <si>
    <t>R3478-1</t>
  </si>
  <si>
    <t>R3487-1</t>
  </si>
  <si>
    <t>POMOĆI 5.6.</t>
  </si>
  <si>
    <t>Izvor</t>
  </si>
  <si>
    <t>1.0.</t>
  </si>
  <si>
    <t>OPĆI PRIHODI I PRIMICI PRORAČUNSKIH KORISNIKA</t>
  </si>
  <si>
    <t>Prihodi poslovana</t>
  </si>
  <si>
    <t>Prihodi iz proračuna</t>
  </si>
  <si>
    <t>Prihodi iz nadležnog proračuna za financiranje redovne djelatnosti proračunskih korisnika</t>
  </si>
  <si>
    <t>Prihodi iz nadležnog proračuna za financiranje rashoda poslovanja</t>
  </si>
  <si>
    <t>P0221</t>
  </si>
  <si>
    <t>POMOĆI 5.3.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</si>
</sst>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#,##0.00_ ;[Red]\-#,##0.00\ "/>
    <numFmt numFmtId="188" formatCode="#,##0.00_ ;\-#,##0.00\ "/>
  </numFmts>
  <fonts count="20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53"/>
      <name val="Arial"/>
      <family val="2"/>
    </font>
    <font>
      <sz val="8"/>
      <color indexed="17"/>
      <name val="Arial"/>
      <family val="2"/>
    </font>
    <font>
      <sz val="8"/>
      <color indexed="5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Border="1" applyAlignment="1">
      <alignment vertical="top" wrapText="1" readingOrder="1"/>
    </xf>
    <xf numFmtId="0" fontId="2" fillId="0" borderId="1" xfId="0" applyBorder="1" applyAlignment="1">
      <alignment horizontal="right" vertical="top" wrapText="1" readingOrder="1"/>
    </xf>
    <xf numFmtId="0" fontId="0" fillId="0" borderId="0" xfId="0" applyFont="1" applyAlignment="1">
      <alignment/>
    </xf>
    <xf numFmtId="187" fontId="0" fillId="0" borderId="1" xfId="0" applyNumberFormat="1" applyBorder="1" applyAlignment="1">
      <alignment horizontal="center"/>
    </xf>
    <xf numFmtId="187" fontId="0" fillId="0" borderId="1" xfId="0" applyNumberFormat="1" applyBorder="1" applyAlignment="1">
      <alignment/>
    </xf>
    <xf numFmtId="187" fontId="0" fillId="0" borderId="1" xfId="0" applyNumberFormat="1" applyFont="1" applyBorder="1" applyAlignment="1">
      <alignment/>
    </xf>
    <xf numFmtId="185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87" fontId="0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Border="1" applyAlignment="1">
      <alignment horizontal="right" vertical="top" wrapText="1" readingOrder="1"/>
    </xf>
    <xf numFmtId="185" fontId="5" fillId="2" borderId="1" xfId="0" applyBorder="1" applyAlignment="1">
      <alignment vertical="top" wrapText="1" readingOrder="1"/>
    </xf>
    <xf numFmtId="18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86" fontId="5" fillId="2" borderId="1" xfId="0" applyBorder="1" applyAlignment="1">
      <alignment vertical="top" wrapText="1" readingOrder="1"/>
    </xf>
    <xf numFmtId="185" fontId="5" fillId="3" borderId="1" xfId="0" applyBorder="1" applyAlignment="1">
      <alignment vertical="top" wrapText="1" readingOrder="1"/>
    </xf>
    <xf numFmtId="186" fontId="5" fillId="3" borderId="1" xfId="0" applyBorder="1" applyAlignment="1">
      <alignment vertical="top" wrapText="1" readingOrder="1"/>
    </xf>
    <xf numFmtId="185" fontId="4" fillId="4" borderId="1" xfId="0" applyBorder="1" applyAlignment="1">
      <alignment vertical="top" wrapText="1" readingOrder="1"/>
    </xf>
    <xf numFmtId="186" fontId="4" fillId="4" borderId="1" xfId="0" applyBorder="1" applyAlignment="1">
      <alignment vertical="top" wrapText="1" readingOrder="1"/>
    </xf>
    <xf numFmtId="0" fontId="4" fillId="0" borderId="1" xfId="0" applyBorder="1" applyAlignment="1">
      <alignment vertical="top" wrapText="1" readingOrder="1"/>
    </xf>
    <xf numFmtId="185" fontId="4" fillId="0" borderId="1" xfId="0" applyBorder="1" applyAlignment="1">
      <alignment vertical="top" wrapText="1" readingOrder="1"/>
    </xf>
    <xf numFmtId="186" fontId="4" fillId="0" borderId="1" xfId="0" applyBorder="1" applyAlignment="1">
      <alignment vertical="top" wrapText="1" readingOrder="1"/>
    </xf>
    <xf numFmtId="0" fontId="3" fillId="0" borderId="1" xfId="0" applyBorder="1" applyAlignment="1">
      <alignment vertical="top" wrapText="1" readingOrder="1"/>
    </xf>
    <xf numFmtId="185" fontId="3" fillId="0" borderId="1" xfId="0" applyBorder="1" applyAlignment="1">
      <alignment vertical="top" wrapText="1" readingOrder="1"/>
    </xf>
    <xf numFmtId="186" fontId="3" fillId="0" borderId="1" xfId="0" applyBorder="1" applyAlignment="1">
      <alignment vertical="top" wrapText="1" readingOrder="1"/>
    </xf>
    <xf numFmtId="185" fontId="5" fillId="5" borderId="1" xfId="0" applyBorder="1" applyAlignment="1">
      <alignment vertical="top" wrapText="1" readingOrder="1"/>
    </xf>
    <xf numFmtId="186" fontId="5" fillId="5" borderId="1" xfId="0" applyBorder="1" applyAlignment="1">
      <alignment vertical="top" wrapText="1" readingOrder="1"/>
    </xf>
    <xf numFmtId="185" fontId="5" fillId="6" borderId="1" xfId="0" applyBorder="1" applyAlignment="1">
      <alignment vertical="top" wrapText="1" readingOrder="1"/>
    </xf>
    <xf numFmtId="186" fontId="5" fillId="6" borderId="1" xfId="0" applyBorder="1" applyAlignment="1">
      <alignment vertical="top" wrapText="1" readingOrder="1"/>
    </xf>
    <xf numFmtId="185" fontId="5" fillId="7" borderId="1" xfId="0" applyBorder="1" applyAlignment="1">
      <alignment vertical="top" wrapText="1" readingOrder="1"/>
    </xf>
    <xf numFmtId="186" fontId="5" fillId="7" borderId="1" xfId="0" applyBorder="1" applyAlignment="1">
      <alignment vertical="top" wrapText="1" readingOrder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vertical="top" wrapText="1" readingOrder="1"/>
    </xf>
    <xf numFmtId="185" fontId="3" fillId="0" borderId="1" xfId="0" applyFont="1" applyBorder="1" applyAlignment="1">
      <alignment vertical="top" wrapText="1" readingOrder="1"/>
    </xf>
    <xf numFmtId="186" fontId="3" fillId="0" borderId="1" xfId="0" applyFont="1" applyBorder="1" applyAlignment="1">
      <alignment vertical="top" wrapText="1" readingOrder="1"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 vertical="top" wrapText="1" readingOrder="1"/>
    </xf>
    <xf numFmtId="185" fontId="11" fillId="0" borderId="1" xfId="0" applyFont="1" applyBorder="1" applyAlignment="1">
      <alignment vertical="top" wrapText="1" readingOrder="1"/>
    </xf>
    <xf numFmtId="186" fontId="11" fillId="0" borderId="1" xfId="0" applyFont="1" applyBorder="1" applyAlignment="1">
      <alignment vertical="top" wrapText="1" readingOrder="1"/>
    </xf>
    <xf numFmtId="0" fontId="10" fillId="0" borderId="1" xfId="0" applyFont="1" applyBorder="1" applyAlignment="1">
      <alignment/>
    </xf>
    <xf numFmtId="187" fontId="10" fillId="0" borderId="1" xfId="0" applyNumberFormat="1" applyFont="1" applyBorder="1" applyAlignment="1">
      <alignment/>
    </xf>
    <xf numFmtId="185" fontId="5" fillId="2" borderId="1" xfId="0" applyFont="1" applyFill="1" applyBorder="1" applyAlignment="1">
      <alignment vertical="top" wrapText="1" readingOrder="1"/>
    </xf>
    <xf numFmtId="186" fontId="5" fillId="2" borderId="1" xfId="0" applyFont="1" applyFill="1" applyBorder="1" applyAlignment="1">
      <alignment vertical="top" wrapText="1" readingOrder="1"/>
    </xf>
    <xf numFmtId="0" fontId="13" fillId="8" borderId="1" xfId="0" applyFont="1" applyFill="1" applyBorder="1" applyAlignment="1">
      <alignment/>
    </xf>
    <xf numFmtId="187" fontId="13" fillId="8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185" fontId="5" fillId="8" borderId="1" xfId="0" applyNumberFormat="1" applyFont="1" applyFill="1" applyBorder="1" applyAlignment="1">
      <alignment/>
    </xf>
    <xf numFmtId="185" fontId="11" fillId="0" borderId="1" xfId="0" applyNumberFormat="1" applyFont="1" applyBorder="1" applyAlignment="1">
      <alignment/>
    </xf>
    <xf numFmtId="185" fontId="5" fillId="9" borderId="1" xfId="0" applyNumberFormat="1" applyFont="1" applyFill="1" applyBorder="1" applyAlignment="1">
      <alignment/>
    </xf>
    <xf numFmtId="185" fontId="5" fillId="10" borderId="1" xfId="0" applyNumberFormat="1" applyFont="1" applyFill="1" applyBorder="1" applyAlignment="1">
      <alignment/>
    </xf>
    <xf numFmtId="187" fontId="11" fillId="0" borderId="1" xfId="0" applyNumberFormat="1" applyFont="1" applyBorder="1" applyAlignment="1">
      <alignment/>
    </xf>
    <xf numFmtId="185" fontId="11" fillId="11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12" fillId="0" borderId="0" xfId="0" applyFont="1" applyBorder="1" applyAlignment="1">
      <alignment/>
    </xf>
    <xf numFmtId="4" fontId="8" fillId="0" borderId="1" xfId="0" applyNumberFormat="1" applyFont="1" applyBorder="1" applyAlignment="1">
      <alignment/>
    </xf>
    <xf numFmtId="187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top"/>
    </xf>
    <xf numFmtId="0" fontId="1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top" wrapText="1" readingOrder="1"/>
    </xf>
    <xf numFmtId="185" fontId="8" fillId="0" borderId="1" xfId="0" applyFont="1" applyBorder="1" applyAlignment="1">
      <alignment vertical="top" wrapText="1" readingOrder="1"/>
    </xf>
    <xf numFmtId="186" fontId="8" fillId="0" borderId="1" xfId="0" applyFont="1" applyBorder="1" applyAlignment="1">
      <alignment vertical="top" wrapText="1" readingOrder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distributed" wrapText="1"/>
    </xf>
    <xf numFmtId="185" fontId="10" fillId="11" borderId="1" xfId="0" applyNumberFormat="1" applyFont="1" applyFill="1" applyBorder="1" applyAlignment="1">
      <alignment/>
    </xf>
    <xf numFmtId="185" fontId="4" fillId="4" borderId="1" xfId="0" applyFont="1" applyBorder="1" applyAlignment="1">
      <alignment vertical="top" wrapText="1" readingOrder="1"/>
    </xf>
    <xf numFmtId="186" fontId="4" fillId="4" borderId="1" xfId="0" applyFont="1" applyBorder="1" applyAlignment="1">
      <alignment vertical="top" wrapText="1" readingOrder="1"/>
    </xf>
    <xf numFmtId="0" fontId="10" fillId="0" borderId="0" xfId="0" applyFont="1" applyAlignment="1">
      <alignment/>
    </xf>
    <xf numFmtId="0" fontId="4" fillId="0" borderId="1" xfId="0" applyFont="1" applyBorder="1" applyAlignment="1">
      <alignment vertical="top" wrapText="1" readingOrder="1"/>
    </xf>
    <xf numFmtId="185" fontId="4" fillId="0" borderId="1" xfId="0" applyFont="1" applyBorder="1" applyAlignment="1">
      <alignment vertical="top" wrapText="1" readingOrder="1"/>
    </xf>
    <xf numFmtId="186" fontId="4" fillId="0" borderId="1" xfId="0" applyFont="1" applyBorder="1" applyAlignment="1">
      <alignment vertical="top" wrapText="1" readingOrder="1"/>
    </xf>
    <xf numFmtId="185" fontId="10" fillId="0" borderId="1" xfId="0" applyNumberFormat="1" applyFont="1" applyBorder="1" applyAlignment="1">
      <alignment/>
    </xf>
    <xf numFmtId="185" fontId="5" fillId="2" borderId="1" xfId="0" applyFont="1" applyBorder="1" applyAlignment="1">
      <alignment vertical="top" wrapText="1" readingOrder="1"/>
    </xf>
    <xf numFmtId="186" fontId="5" fillId="2" borderId="1" xfId="0" applyFont="1" applyBorder="1" applyAlignment="1">
      <alignment vertical="top" wrapText="1" readingOrder="1"/>
    </xf>
    <xf numFmtId="0" fontId="0" fillId="0" borderId="2" xfId="0" applyBorder="1" applyAlignment="1">
      <alignment/>
    </xf>
    <xf numFmtId="187" fontId="0" fillId="0" borderId="0" xfId="0" applyNumberFormat="1" applyBorder="1" applyAlignment="1">
      <alignment/>
    </xf>
    <xf numFmtId="187" fontId="10" fillId="11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187" fontId="1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187" fontId="10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 readingOrder="1"/>
    </xf>
    <xf numFmtId="185" fontId="16" fillId="8" borderId="1" xfId="0" applyNumberFormat="1" applyFont="1" applyFill="1" applyBorder="1" applyAlignment="1">
      <alignment/>
    </xf>
    <xf numFmtId="187" fontId="16" fillId="8" borderId="1" xfId="0" applyNumberFormat="1" applyFont="1" applyFill="1" applyBorder="1" applyAlignment="1">
      <alignment/>
    </xf>
    <xf numFmtId="0" fontId="3" fillId="0" borderId="3" xfId="0" applyFont="1" applyBorder="1" applyAlignment="1">
      <alignment vertical="top" wrapText="1" readingOrder="1"/>
    </xf>
    <xf numFmtId="0" fontId="3" fillId="0" borderId="4" xfId="0" applyFont="1" applyBorder="1" applyAlignment="1">
      <alignment vertical="top" wrapText="1" readingOrder="1"/>
    </xf>
    <xf numFmtId="0" fontId="0" fillId="0" borderId="1" xfId="0" applyBorder="1" applyAlignment="1">
      <alignment horizontal="left"/>
    </xf>
    <xf numFmtId="0" fontId="2" fillId="0" borderId="1" xfId="0" applyBorder="1" applyAlignment="1">
      <alignment horizontal="left" vertical="top" wrapText="1"/>
    </xf>
    <xf numFmtId="0" fontId="4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 readingOrder="1"/>
    </xf>
    <xf numFmtId="0" fontId="4" fillId="0" borderId="4" xfId="0" applyFont="1" applyBorder="1" applyAlignment="1">
      <alignment vertical="top" wrapText="1" readingOrder="1"/>
    </xf>
    <xf numFmtId="0" fontId="5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185" fontId="11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5" xfId="0" applyFont="1" applyBorder="1" applyAlignment="1">
      <alignment vertical="top" wrapText="1" readingOrder="1"/>
    </xf>
    <xf numFmtId="0" fontId="8" fillId="0" borderId="3" xfId="0" applyFont="1" applyBorder="1" applyAlignment="1">
      <alignment vertical="top" wrapText="1" readingOrder="1"/>
    </xf>
    <xf numFmtId="0" fontId="8" fillId="0" borderId="4" xfId="0" applyFont="1" applyBorder="1" applyAlignment="1">
      <alignment vertical="top" wrapText="1" readingOrder="1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0" fillId="11" borderId="1" xfId="0" applyFont="1" applyFill="1" applyBorder="1" applyAlignment="1">
      <alignment/>
    </xf>
    <xf numFmtId="0" fontId="11" fillId="4" borderId="1" xfId="0" applyFont="1" applyFill="1" applyBorder="1" applyAlignment="1">
      <alignment vertical="top" readingOrder="1"/>
    </xf>
    <xf numFmtId="0" fontId="11" fillId="4" borderId="1" xfId="0" applyFont="1" applyFill="1" applyBorder="1" applyAlignment="1">
      <alignment vertical="top" wrapText="1" readingOrder="1"/>
    </xf>
    <xf numFmtId="185" fontId="11" fillId="4" borderId="1" xfId="0" applyFont="1" applyFill="1" applyBorder="1" applyAlignment="1">
      <alignment vertical="top" wrapText="1" readingOrder="1"/>
    </xf>
    <xf numFmtId="186" fontId="11" fillId="4" borderId="1" xfId="0" applyFont="1" applyFill="1" applyBorder="1" applyAlignment="1">
      <alignment vertical="top" wrapText="1" readingOrder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 readingOrder="1"/>
    </xf>
    <xf numFmtId="185" fontId="11" fillId="0" borderId="1" xfId="0" applyFont="1" applyBorder="1" applyAlignment="1">
      <alignment vertical="top" wrapText="1" readingOrder="1"/>
    </xf>
    <xf numFmtId="186" fontId="11" fillId="0" borderId="1" xfId="0" applyFont="1" applyBorder="1" applyAlignment="1">
      <alignment vertical="top" wrapText="1" readingOrder="1"/>
    </xf>
    <xf numFmtId="0" fontId="11" fillId="0" borderId="0" xfId="0" applyFont="1" applyBorder="1" applyAlignment="1">
      <alignment/>
    </xf>
    <xf numFmtId="185" fontId="5" fillId="0" borderId="1" xfId="0" applyFont="1" applyFill="1" applyBorder="1" applyAlignment="1">
      <alignment vertical="top" wrapText="1" readingOrder="1"/>
    </xf>
    <xf numFmtId="186" fontId="5" fillId="0" borderId="1" xfId="0" applyFont="1" applyFill="1" applyBorder="1" applyAlignment="1">
      <alignment vertical="top" wrapText="1" readingOrder="1"/>
    </xf>
    <xf numFmtId="185" fontId="5" fillId="11" borderId="1" xfId="0" applyFont="1" applyFill="1" applyBorder="1" applyAlignment="1">
      <alignment vertical="top" wrapText="1" readingOrder="1"/>
    </xf>
    <xf numFmtId="186" fontId="5" fillId="11" borderId="1" xfId="0" applyFont="1" applyFill="1" applyBorder="1" applyAlignment="1">
      <alignment vertical="top" wrapText="1" readingOrder="1"/>
    </xf>
    <xf numFmtId="0" fontId="11" fillId="0" borderId="1" xfId="0" applyFont="1" applyFill="1" applyBorder="1" applyAlignment="1">
      <alignment/>
    </xf>
    <xf numFmtId="0" fontId="11" fillId="11" borderId="1" xfId="0" applyFont="1" applyFill="1" applyBorder="1" applyAlignment="1">
      <alignment horizontal="left" vertical="top" wrapText="1" readingOrder="1"/>
    </xf>
    <xf numFmtId="0" fontId="11" fillId="11" borderId="1" xfId="0" applyFont="1" applyFill="1" applyBorder="1" applyAlignment="1">
      <alignment/>
    </xf>
    <xf numFmtId="187" fontId="11" fillId="11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left" vertical="top" wrapText="1" readingOrder="1"/>
    </xf>
    <xf numFmtId="187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wrapText="1"/>
    </xf>
    <xf numFmtId="185" fontId="12" fillId="0" borderId="1" xfId="0" applyFont="1" applyFill="1" applyBorder="1" applyAlignment="1">
      <alignment vertical="top" wrapText="1" readingOrder="1"/>
    </xf>
    <xf numFmtId="186" fontId="12" fillId="0" borderId="1" xfId="0" applyFont="1" applyFill="1" applyBorder="1" applyAlignment="1">
      <alignment vertical="top" wrapText="1" readingOrder="1"/>
    </xf>
    <xf numFmtId="187" fontId="8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5" fontId="11" fillId="0" borderId="1" xfId="0" applyNumberFormat="1" applyFont="1" applyFill="1" applyBorder="1" applyAlignment="1">
      <alignment/>
    </xf>
    <xf numFmtId="185" fontId="8" fillId="0" borderId="1" xfId="0" applyNumberFormat="1" applyFont="1" applyFill="1" applyBorder="1" applyAlignment="1">
      <alignment/>
    </xf>
    <xf numFmtId="0" fontId="3" fillId="0" borderId="1" xfId="0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4" fillId="4" borderId="4" xfId="0" applyBorder="1" applyAlignment="1">
      <alignment vertical="top" wrapText="1" readingOrder="1"/>
    </xf>
    <xf numFmtId="0" fontId="5" fillId="2" borderId="3" xfId="0" applyFont="1" applyFill="1" applyBorder="1" applyAlignment="1">
      <alignment vertical="top" wrapText="1" readingOrder="1"/>
    </xf>
    <xf numFmtId="0" fontId="5" fillId="2" borderId="4" xfId="0" applyFont="1" applyFill="1" applyBorder="1" applyAlignment="1">
      <alignment vertical="top" wrapText="1" readingOrder="1"/>
    </xf>
    <xf numFmtId="0" fontId="5" fillId="2" borderId="5" xfId="0" applyBorder="1" applyAlignment="1">
      <alignment vertical="top" wrapText="1" readingOrder="1"/>
    </xf>
    <xf numFmtId="0" fontId="5" fillId="2" borderId="3" xfId="0" applyBorder="1" applyAlignment="1">
      <alignment vertical="top" wrapText="1" readingOrder="1"/>
    </xf>
    <xf numFmtId="0" fontId="5" fillId="2" borderId="4" xfId="0" applyBorder="1" applyAlignment="1">
      <alignment vertical="top" wrapText="1" readingOrder="1"/>
    </xf>
    <xf numFmtId="0" fontId="4" fillId="4" borderId="5" xfId="0" applyBorder="1" applyAlignment="1">
      <alignment vertical="top" wrapText="1" readingOrder="1"/>
    </xf>
    <xf numFmtId="0" fontId="4" fillId="4" borderId="3" xfId="0" applyBorder="1" applyAlignment="1">
      <alignment vertical="top" wrapText="1" readingOrder="1"/>
    </xf>
    <xf numFmtId="0" fontId="4" fillId="0" borderId="4" xfId="0" applyBorder="1" applyAlignment="1">
      <alignment vertical="top" wrapText="1" readingOrder="1"/>
    </xf>
    <xf numFmtId="0" fontId="2" fillId="0" borderId="1" xfId="0" applyBorder="1" applyAlignment="1">
      <alignment horizontal="right" vertical="top" wrapText="1" readingOrder="1"/>
    </xf>
    <xf numFmtId="0" fontId="14" fillId="0" borderId="5" xfId="0" applyFont="1" applyBorder="1" applyAlignment="1">
      <alignment vertical="top" wrapText="1" readingOrder="1"/>
    </xf>
    <xf numFmtId="0" fontId="14" fillId="0" borderId="3" xfId="0" applyFont="1" applyBorder="1" applyAlignment="1">
      <alignment vertical="top" wrapText="1" readingOrder="1"/>
    </xf>
    <xf numFmtId="0" fontId="14" fillId="0" borderId="4" xfId="0" applyFont="1" applyBorder="1" applyAlignment="1">
      <alignment vertical="top" wrapText="1" readingOrder="1"/>
    </xf>
    <xf numFmtId="183" fontId="1" fillId="0" borderId="1" xfId="0" applyBorder="1" applyAlignment="1">
      <alignment horizontal="left" vertical="top" wrapText="1" readingOrder="1"/>
    </xf>
    <xf numFmtId="0" fontId="1" fillId="0" borderId="1" xfId="0" applyBorder="1" applyAlignment="1">
      <alignment horizontal="right" vertical="top" wrapText="1" readingOrder="1"/>
    </xf>
    <xf numFmtId="184" fontId="1" fillId="0" borderId="1" xfId="0" applyBorder="1" applyAlignment="1">
      <alignment horizontal="left" vertical="top" wrapText="1" readingOrder="1"/>
    </xf>
    <xf numFmtId="0" fontId="5" fillId="6" borderId="5" xfId="0" applyBorder="1" applyAlignment="1">
      <alignment vertical="top" wrapText="1" readingOrder="1"/>
    </xf>
    <xf numFmtId="0" fontId="5" fillId="6" borderId="3" xfId="0" applyBorder="1" applyAlignment="1">
      <alignment vertical="top" wrapText="1" readingOrder="1"/>
    </xf>
    <xf numFmtId="0" fontId="5" fillId="6" borderId="4" xfId="0" applyBorder="1" applyAlignment="1">
      <alignment vertical="top" wrapText="1" readingOrder="1"/>
    </xf>
    <xf numFmtId="0" fontId="5" fillId="7" borderId="5" xfId="0" applyBorder="1" applyAlignment="1">
      <alignment vertical="top" wrapText="1" readingOrder="1"/>
    </xf>
    <xf numFmtId="0" fontId="5" fillId="7" borderId="3" xfId="0" applyBorder="1" applyAlignment="1">
      <alignment vertical="top" wrapText="1" readingOrder="1"/>
    </xf>
    <xf numFmtId="0" fontId="5" fillId="7" borderId="4" xfId="0" applyBorder="1" applyAlignment="1">
      <alignment vertical="top" wrapText="1" readingOrder="1"/>
    </xf>
    <xf numFmtId="0" fontId="2" fillId="0" borderId="5" xfId="0" applyBorder="1" applyAlignment="1">
      <alignment vertical="top" wrapText="1" readingOrder="1"/>
    </xf>
    <xf numFmtId="0" fontId="2" fillId="0" borderId="3" xfId="0" applyBorder="1" applyAlignment="1">
      <alignment vertical="top" wrapText="1" readingOrder="1"/>
    </xf>
    <xf numFmtId="0" fontId="2" fillId="0" borderId="4" xfId="0" applyBorder="1" applyAlignment="1">
      <alignment vertical="top" wrapText="1" readingOrder="1"/>
    </xf>
    <xf numFmtId="0" fontId="5" fillId="2" borderId="5" xfId="0" applyFont="1" applyFill="1" applyBorder="1" applyAlignment="1">
      <alignment vertical="top" wrapText="1" readingOrder="1"/>
    </xf>
    <xf numFmtId="185" fontId="3" fillId="0" borderId="1" xfId="0" applyFont="1" applyBorder="1" applyAlignment="1">
      <alignment vertical="top" wrapText="1" readingOrder="1"/>
    </xf>
    <xf numFmtId="185" fontId="4" fillId="0" borderId="1" xfId="0" applyBorder="1" applyAlignment="1">
      <alignment vertical="top" wrapText="1" readingOrder="1"/>
    </xf>
    <xf numFmtId="185" fontId="4" fillId="4" borderId="1" xfId="0" applyBorder="1" applyAlignment="1">
      <alignment vertical="top" wrapText="1" readingOrder="1"/>
    </xf>
    <xf numFmtId="185" fontId="5" fillId="6" borderId="1" xfId="0" applyBorder="1" applyAlignment="1">
      <alignment vertical="top" wrapText="1" readingOrder="1"/>
    </xf>
    <xf numFmtId="185" fontId="5" fillId="7" borderId="1" xfId="0" applyBorder="1" applyAlignment="1">
      <alignment vertical="top" wrapText="1" readingOrder="1"/>
    </xf>
    <xf numFmtId="185" fontId="5" fillId="5" borderId="1" xfId="0" applyBorder="1" applyAlignment="1">
      <alignment vertical="top" wrapText="1" readingOrder="1"/>
    </xf>
    <xf numFmtId="185" fontId="5" fillId="2" borderId="1" xfId="0" applyBorder="1" applyAlignment="1">
      <alignment vertical="top" wrapText="1" readingOrder="1"/>
    </xf>
    <xf numFmtId="0" fontId="5" fillId="3" borderId="5" xfId="0" applyBorder="1" applyAlignment="1">
      <alignment vertical="top" wrapText="1" readingOrder="1"/>
    </xf>
    <xf numFmtId="0" fontId="5" fillId="3" borderId="3" xfId="0" applyBorder="1" applyAlignment="1">
      <alignment vertical="top" wrapText="1" readingOrder="1"/>
    </xf>
    <xf numFmtId="0" fontId="5" fillId="3" borderId="4" xfId="0" applyBorder="1" applyAlignment="1">
      <alignment vertical="top" wrapText="1" readingOrder="1"/>
    </xf>
    <xf numFmtId="185" fontId="5" fillId="3" borderId="1" xfId="0" applyBorder="1" applyAlignment="1">
      <alignment vertical="top" wrapText="1" readingOrder="1"/>
    </xf>
    <xf numFmtId="185" fontId="5" fillId="2" borderId="1" xfId="0" applyFont="1" applyFill="1" applyBorder="1" applyAlignment="1">
      <alignment vertical="top" wrapText="1" readingOrder="1"/>
    </xf>
    <xf numFmtId="185" fontId="3" fillId="0" borderId="1" xfId="0" applyBorder="1" applyAlignment="1">
      <alignment vertical="top" wrapText="1" readingOrder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85" fontId="11" fillId="0" borderId="1" xfId="0" applyFont="1" applyBorder="1" applyAlignment="1">
      <alignment vertical="top" wrapText="1" readingOrder="1"/>
    </xf>
    <xf numFmtId="0" fontId="10" fillId="0" borderId="1" xfId="0" applyFont="1" applyBorder="1" applyAlignment="1">
      <alignment/>
    </xf>
    <xf numFmtId="185" fontId="4" fillId="0" borderId="1" xfId="0" applyFont="1" applyBorder="1" applyAlignment="1">
      <alignment vertical="top" wrapText="1" readingOrder="1"/>
    </xf>
    <xf numFmtId="185" fontId="3" fillId="0" borderId="5" xfId="0" applyFont="1" applyBorder="1" applyAlignment="1">
      <alignment vertical="top" wrapText="1" readingOrder="1"/>
    </xf>
    <xf numFmtId="185" fontId="3" fillId="0" borderId="3" xfId="0" applyFont="1" applyBorder="1" applyAlignment="1">
      <alignment vertical="top" wrapText="1" readingOrder="1"/>
    </xf>
    <xf numFmtId="185" fontId="3" fillId="0" borderId="4" xfId="0" applyFont="1" applyBorder="1" applyAlignment="1">
      <alignment vertical="top" wrapText="1" readingOrder="1"/>
    </xf>
    <xf numFmtId="185" fontId="4" fillId="0" borderId="5" xfId="0" applyBorder="1" applyAlignment="1">
      <alignment vertical="top" wrapText="1" readingOrder="1"/>
    </xf>
    <xf numFmtId="185" fontId="4" fillId="0" borderId="3" xfId="0" applyBorder="1" applyAlignment="1">
      <alignment vertical="top" wrapText="1" readingOrder="1"/>
    </xf>
    <xf numFmtId="185" fontId="4" fillId="0" borderId="4" xfId="0" applyBorder="1" applyAlignment="1">
      <alignment vertical="top" wrapText="1" readingOrder="1"/>
    </xf>
    <xf numFmtId="185" fontId="8" fillId="0" borderId="1" xfId="0" applyFont="1" applyBorder="1" applyAlignment="1">
      <alignment vertical="top" wrapText="1" readingOrder="1"/>
    </xf>
    <xf numFmtId="185" fontId="11" fillId="0" borderId="1" xfId="0" applyFont="1" applyBorder="1" applyAlignment="1">
      <alignment vertical="top" wrapText="1" readingOrder="1"/>
    </xf>
    <xf numFmtId="0" fontId="0" fillId="0" borderId="1" xfId="0" applyFont="1" applyBorder="1" applyAlignment="1">
      <alignment/>
    </xf>
    <xf numFmtId="0" fontId="3" fillId="0" borderId="5" xfId="0" applyFont="1" applyBorder="1" applyAlignment="1">
      <alignment vertical="top" wrapText="1" readingOrder="1"/>
    </xf>
    <xf numFmtId="0" fontId="3" fillId="0" borderId="3" xfId="0" applyFont="1" applyBorder="1" applyAlignment="1">
      <alignment vertical="top" wrapText="1" readingOrder="1"/>
    </xf>
    <xf numFmtId="0" fontId="3" fillId="0" borderId="4" xfId="0" applyFont="1" applyBorder="1" applyAlignment="1">
      <alignment vertical="top" wrapText="1" readingOrder="1"/>
    </xf>
    <xf numFmtId="0" fontId="4" fillId="0" borderId="5" xfId="0" applyBorder="1" applyAlignment="1">
      <alignment vertical="top" wrapText="1" readingOrder="1"/>
    </xf>
    <xf numFmtId="0" fontId="4" fillId="0" borderId="3" xfId="0" applyBorder="1" applyAlignment="1">
      <alignment vertical="top" wrapText="1" readingOrder="1"/>
    </xf>
    <xf numFmtId="0" fontId="3" fillId="0" borderId="5" xfId="0" applyBorder="1" applyAlignment="1">
      <alignment vertical="top" wrapText="1" readingOrder="1"/>
    </xf>
    <xf numFmtId="0" fontId="3" fillId="0" borderId="3" xfId="0" applyBorder="1" applyAlignment="1">
      <alignment vertical="top" wrapText="1" readingOrder="1"/>
    </xf>
    <xf numFmtId="0" fontId="3" fillId="0" borderId="4" xfId="0" applyBorder="1" applyAlignment="1">
      <alignment vertical="top" wrapText="1" readingOrder="1"/>
    </xf>
    <xf numFmtId="0" fontId="5" fillId="5" borderId="5" xfId="0" applyBorder="1" applyAlignment="1">
      <alignment vertical="top" wrapText="1" readingOrder="1"/>
    </xf>
    <xf numFmtId="0" fontId="5" fillId="5" borderId="3" xfId="0" applyBorder="1" applyAlignment="1">
      <alignment vertical="top" wrapText="1" readingOrder="1"/>
    </xf>
    <xf numFmtId="0" fontId="5" fillId="5" borderId="4" xfId="0" applyBorder="1" applyAlignment="1">
      <alignment vertical="top" wrapText="1" readingOrder="1"/>
    </xf>
    <xf numFmtId="0" fontId="4" fillId="0" borderId="5" xfId="0" applyFont="1" applyBorder="1" applyAlignment="1">
      <alignment vertical="top" readingOrder="1"/>
    </xf>
    <xf numFmtId="0" fontId="10" fillId="0" borderId="3" xfId="0" applyFont="1" applyBorder="1" applyAlignment="1">
      <alignment vertical="top" readingOrder="1"/>
    </xf>
    <xf numFmtId="0" fontId="3" fillId="0" borderId="5" xfId="0" applyFont="1" applyBorder="1" applyAlignment="1">
      <alignment vertical="top" readingOrder="1"/>
    </xf>
    <xf numFmtId="0" fontId="0" fillId="0" borderId="3" xfId="0" applyFont="1" applyBorder="1" applyAlignment="1">
      <alignment vertical="top" readingOrder="1"/>
    </xf>
    <xf numFmtId="0" fontId="4" fillId="0" borderId="5" xfId="0" applyFont="1" applyBorder="1" applyAlignment="1">
      <alignment vertical="top" wrapText="1" readingOrder="1"/>
    </xf>
    <xf numFmtId="0" fontId="11" fillId="0" borderId="5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 readingOrder="1"/>
    </xf>
    <xf numFmtId="0" fontId="11" fillId="0" borderId="4" xfId="0" applyFont="1" applyBorder="1" applyAlignment="1">
      <alignment vertical="top" wrapText="1" readingOrder="1"/>
    </xf>
    <xf numFmtId="0" fontId="4" fillId="0" borderId="5" xfId="0" applyFont="1" applyBorder="1" applyAlignment="1">
      <alignment vertical="top" wrapText="1" readingOrder="1"/>
    </xf>
    <xf numFmtId="0" fontId="4" fillId="0" borderId="3" xfId="0" applyFont="1" applyBorder="1" applyAlignment="1">
      <alignment vertical="top" wrapText="1" readingOrder="1"/>
    </xf>
    <xf numFmtId="0" fontId="4" fillId="0" borderId="4" xfId="0" applyFont="1" applyBorder="1" applyAlignment="1">
      <alignment vertical="top" wrapText="1" readingOrder="1"/>
    </xf>
    <xf numFmtId="0" fontId="4" fillId="4" borderId="5" xfId="0" applyFont="1" applyBorder="1" applyAlignment="1">
      <alignment vertical="top" wrapText="1" readingOrder="1"/>
    </xf>
    <xf numFmtId="0" fontId="8" fillId="0" borderId="5" xfId="0" applyFont="1" applyBorder="1" applyAlignment="1">
      <alignment vertical="top" wrapText="1" readingOrder="1"/>
    </xf>
    <xf numFmtId="0" fontId="8" fillId="0" borderId="3" xfId="0" applyFont="1" applyBorder="1" applyAlignment="1">
      <alignment vertical="top" wrapText="1" readingOrder="1"/>
    </xf>
    <xf numFmtId="0" fontId="8" fillId="0" borderId="4" xfId="0" applyFont="1" applyBorder="1" applyAlignment="1">
      <alignment vertical="top" wrapText="1" readingOrder="1"/>
    </xf>
    <xf numFmtId="0" fontId="11" fillId="0" borderId="5" xfId="0" applyFont="1" applyBorder="1" applyAlignment="1">
      <alignment vertical="top" wrapText="1" readingOrder="1"/>
    </xf>
    <xf numFmtId="0" fontId="11" fillId="0" borderId="3" xfId="0" applyFont="1" applyBorder="1" applyAlignment="1">
      <alignment vertical="top" wrapText="1" readingOrder="1"/>
    </xf>
    <xf numFmtId="0" fontId="11" fillId="0" borderId="4" xfId="0" applyFont="1" applyBorder="1" applyAlignment="1">
      <alignment vertical="top" wrapText="1" readingOrder="1"/>
    </xf>
    <xf numFmtId="185" fontId="4" fillId="4" borderId="5" xfId="0" applyBorder="1" applyAlignment="1">
      <alignment vertical="top" wrapText="1" readingOrder="1"/>
    </xf>
    <xf numFmtId="185" fontId="4" fillId="4" borderId="3" xfId="0" applyBorder="1" applyAlignment="1">
      <alignment vertical="top" wrapText="1" readingOrder="1"/>
    </xf>
    <xf numFmtId="185" fontId="4" fillId="4" borderId="4" xfId="0" applyBorder="1" applyAlignment="1">
      <alignment vertical="top" wrapText="1" readingOrder="1"/>
    </xf>
    <xf numFmtId="0" fontId="4" fillId="4" borderId="1" xfId="0" applyFont="1" applyBorder="1" applyAlignment="1">
      <alignment vertical="top" wrapText="1" readingOrder="1"/>
    </xf>
    <xf numFmtId="0" fontId="16" fillId="2" borderId="1" xfId="0" applyFont="1" applyBorder="1" applyAlignment="1">
      <alignment vertical="top" wrapText="1" readingOrder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00"/>
      <rgbColor rgb="006464B2"/>
      <rgbColor rgb="00FFFFFF"/>
      <rgbColor rgb="00000080"/>
      <rgbColor rgb="00282894"/>
      <rgbColor rgb="003C3C9E"/>
      <rgbColor rgb="005050A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990600</xdr:colOff>
      <xdr:row>135</xdr:row>
      <xdr:rowOff>76200</xdr:rowOff>
    </xdr:from>
    <xdr:to>
      <xdr:col>32</xdr:col>
      <xdr:colOff>990600</xdr:colOff>
      <xdr:row>135</xdr:row>
      <xdr:rowOff>76200</xdr:rowOff>
    </xdr:to>
    <xdr:sp>
      <xdr:nvSpPr>
        <xdr:cNvPr id="1" name="Line 1"/>
        <xdr:cNvSpPr>
          <a:spLocks/>
        </xdr:cNvSpPr>
      </xdr:nvSpPr>
      <xdr:spPr>
        <a:xfrm>
          <a:off x="9629775" y="202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135</xdr:row>
      <xdr:rowOff>209550</xdr:rowOff>
    </xdr:from>
    <xdr:to>
      <xdr:col>32</xdr:col>
      <xdr:colOff>571500</xdr:colOff>
      <xdr:row>135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8696325" y="20364450"/>
          <a:ext cx="514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990600</xdr:colOff>
      <xdr:row>135</xdr:row>
      <xdr:rowOff>228600</xdr:rowOff>
    </xdr:from>
    <xdr:to>
      <xdr:col>32</xdr:col>
      <xdr:colOff>990600</xdr:colOff>
      <xdr:row>135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6297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990600</xdr:colOff>
      <xdr:row>135</xdr:row>
      <xdr:rowOff>228600</xdr:rowOff>
    </xdr:from>
    <xdr:to>
      <xdr:col>32</xdr:col>
      <xdr:colOff>990600</xdr:colOff>
      <xdr:row>135</xdr:row>
      <xdr:rowOff>238125</xdr:rowOff>
    </xdr:to>
    <xdr:sp>
      <xdr:nvSpPr>
        <xdr:cNvPr id="4" name="Line 4"/>
        <xdr:cNvSpPr>
          <a:spLocks/>
        </xdr:cNvSpPr>
      </xdr:nvSpPr>
      <xdr:spPr>
        <a:xfrm>
          <a:off x="9629775" y="20383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</xdr:colOff>
      <xdr:row>130</xdr:row>
      <xdr:rowOff>114300</xdr:rowOff>
    </xdr:from>
    <xdr:to>
      <xdr:col>32</xdr:col>
      <xdr:colOff>990600</xdr:colOff>
      <xdr:row>130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8715375" y="19459575"/>
          <a:ext cx="914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5"/>
  <sheetViews>
    <sheetView showGridLines="0" tabSelected="1" workbookViewId="0" topLeftCell="A1">
      <pane ySplit="1" topLeftCell="BM101" activePane="bottomLeft" state="frozen"/>
      <selection pane="topLeft" activeCell="A1" sqref="A1"/>
      <selection pane="bottomLeft" activeCell="AG112" sqref="AG112"/>
    </sheetView>
  </sheetViews>
  <sheetFormatPr defaultColWidth="9.140625" defaultRowHeight="12.75"/>
  <cols>
    <col min="1" max="1" width="1.28515625" style="1" customWidth="1"/>
    <col min="2" max="2" width="6.7109375" style="95" customWidth="1"/>
    <col min="3" max="3" width="8.00390625" style="1" customWidth="1"/>
    <col min="4" max="4" width="17.421875" style="61" customWidth="1"/>
    <col min="5" max="5" width="21.28125" style="61" customWidth="1"/>
    <col min="6" max="6" width="3.7109375" style="1" hidden="1" customWidth="1"/>
    <col min="7" max="7" width="5.140625" style="1" hidden="1" customWidth="1"/>
    <col min="8" max="8" width="13.00390625" style="1" hidden="1" customWidth="1"/>
    <col min="9" max="9" width="1.1484375" style="1" hidden="1" customWidth="1"/>
    <col min="10" max="10" width="0.85546875" style="1" hidden="1" customWidth="1"/>
    <col min="11" max="11" width="12.140625" style="1" hidden="1" customWidth="1"/>
    <col min="12" max="12" width="12.8515625" style="1" hidden="1" customWidth="1"/>
    <col min="13" max="13" width="0.2890625" style="1" hidden="1" customWidth="1"/>
    <col min="14" max="14" width="1.28515625" style="1" hidden="1" customWidth="1"/>
    <col min="15" max="15" width="6.7109375" style="1" hidden="1" customWidth="1"/>
    <col min="16" max="16" width="10.8515625" style="1" hidden="1" customWidth="1"/>
    <col min="17" max="17" width="12.00390625" style="1" hidden="1" customWidth="1"/>
    <col min="18" max="18" width="1.421875" style="1" hidden="1" customWidth="1"/>
    <col min="19" max="19" width="3.8515625" style="1" hidden="1" customWidth="1"/>
    <col min="20" max="20" width="8.28125" style="1" hidden="1" customWidth="1"/>
    <col min="21" max="21" width="0" style="1" hidden="1" customWidth="1"/>
    <col min="22" max="22" width="1.1484375" style="1" hidden="1" customWidth="1"/>
    <col min="23" max="23" width="3.8515625" style="1" hidden="1" customWidth="1"/>
    <col min="24" max="24" width="9.57421875" style="1" hidden="1" customWidth="1"/>
    <col min="25" max="25" width="0" style="1" hidden="1" customWidth="1"/>
    <col min="26" max="26" width="0.13671875" style="1" hidden="1" customWidth="1"/>
    <col min="27" max="27" width="0.85546875" style="1" hidden="1" customWidth="1"/>
    <col min="28" max="28" width="14.140625" style="7" hidden="1" customWidth="1"/>
    <col min="29" max="32" width="18.7109375" style="49" customWidth="1"/>
    <col min="33" max="33" width="14.8515625" style="13" customWidth="1"/>
    <col min="34" max="34" width="9.140625" style="12" customWidth="1"/>
  </cols>
  <sheetData>
    <row r="1" spans="1:34" s="2" customFormat="1" ht="6.75" customHeight="1">
      <c r="A1" s="1"/>
      <c r="B1" s="95"/>
      <c r="C1" s="1"/>
      <c r="D1" s="61"/>
      <c r="E1" s="6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7"/>
      <c r="AC1" s="49"/>
      <c r="AD1" s="49"/>
      <c r="AE1" s="49"/>
      <c r="AF1" s="49"/>
      <c r="AG1" s="13"/>
      <c r="AH1" s="12"/>
    </row>
    <row r="2" spans="1:34" s="2" customFormat="1" ht="12.75" customHeight="1">
      <c r="A2" s="1"/>
      <c r="B2" s="158" t="s">
        <v>0</v>
      </c>
      <c r="C2" s="159"/>
      <c r="D2" s="159"/>
      <c r="E2" s="159"/>
      <c r="F2" s="16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4" t="s">
        <v>1</v>
      </c>
      <c r="U2" s="1"/>
      <c r="V2" s="1"/>
      <c r="W2" s="161">
        <v>45167.56031081505</v>
      </c>
      <c r="X2" s="187"/>
      <c r="Y2" s="187"/>
      <c r="Z2" s="187"/>
      <c r="AA2" s="1"/>
      <c r="AB2" s="7"/>
      <c r="AC2" s="49"/>
      <c r="AD2" s="49"/>
      <c r="AE2" s="49"/>
      <c r="AF2" s="49"/>
      <c r="AG2" s="13"/>
      <c r="AH2" s="12"/>
    </row>
    <row r="3" spans="1:34" s="2" customFormat="1" ht="13.5" customHeight="1">
      <c r="A3" s="1"/>
      <c r="B3" s="158" t="s">
        <v>2</v>
      </c>
      <c r="C3" s="159"/>
      <c r="D3" s="159"/>
      <c r="E3" s="160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62" t="s">
        <v>3</v>
      </c>
      <c r="S3" s="187"/>
      <c r="T3" s="187"/>
      <c r="U3" s="1"/>
      <c r="V3" s="1"/>
      <c r="W3" s="163">
        <v>45167.56031081505</v>
      </c>
      <c r="X3" s="187"/>
      <c r="Y3" s="187"/>
      <c r="Z3" s="187"/>
      <c r="AA3" s="1"/>
      <c r="AB3" s="7"/>
      <c r="AC3" s="49"/>
      <c r="AD3" s="49"/>
      <c r="AE3" s="49"/>
      <c r="AF3" s="49"/>
      <c r="AG3" s="13"/>
      <c r="AH3" s="12"/>
    </row>
    <row r="4" spans="1:34" s="2" customFormat="1" ht="15.75" customHeight="1">
      <c r="A4" s="1"/>
      <c r="B4" s="158" t="s">
        <v>4</v>
      </c>
      <c r="C4" s="159"/>
      <c r="D4" s="160"/>
      <c r="E4" s="57" t="s">
        <v>487</v>
      </c>
      <c r="F4" s="57"/>
      <c r="G4" s="57"/>
      <c r="H4" s="57"/>
      <c r="I4" s="57"/>
      <c r="J4" s="57"/>
      <c r="K4" s="57"/>
      <c r="L4" s="57"/>
      <c r="M4" s="5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7"/>
      <c r="AC4" s="49"/>
      <c r="AD4" s="49"/>
      <c r="AE4" s="49"/>
      <c r="AF4" s="49"/>
      <c r="AG4" s="13"/>
      <c r="AH4" s="12"/>
    </row>
    <row r="5" spans="1:34" s="2" customFormat="1" ht="22.5" customHeight="1">
      <c r="A5" s="1"/>
      <c r="B5" s="95"/>
      <c r="C5" s="1"/>
      <c r="D5" s="61"/>
      <c r="E5" s="57"/>
      <c r="F5" s="57"/>
      <c r="G5" s="57"/>
      <c r="H5" s="57"/>
      <c r="I5" s="57"/>
      <c r="J5" s="57"/>
      <c r="K5" s="57"/>
      <c r="L5" s="57"/>
      <c r="M5" s="5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"/>
      <c r="AC5" s="49"/>
      <c r="AD5" s="49"/>
      <c r="AE5" s="49"/>
      <c r="AF5" s="49"/>
      <c r="AG5" s="13"/>
      <c r="AH5" s="12"/>
    </row>
    <row r="6" spans="1:34" s="2" customFormat="1" ht="3" customHeight="1">
      <c r="A6" s="1"/>
      <c r="B6" s="95"/>
      <c r="C6" s="1"/>
      <c r="D6" s="61"/>
      <c r="E6" s="6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"/>
      <c r="AC6" s="49"/>
      <c r="AD6" s="49" t="s">
        <v>482</v>
      </c>
      <c r="AE6" s="49" t="s">
        <v>483</v>
      </c>
      <c r="AF6" s="49" t="s">
        <v>484</v>
      </c>
      <c r="AG6" s="13"/>
      <c r="AH6" s="12"/>
    </row>
    <row r="7" spans="2:32" ht="26.25" customHeight="1">
      <c r="B7" s="96" t="s">
        <v>5</v>
      </c>
      <c r="C7" s="3" t="s">
        <v>6</v>
      </c>
      <c r="D7" s="170" t="s">
        <v>7</v>
      </c>
      <c r="E7" s="171"/>
      <c r="F7" s="171"/>
      <c r="G7" s="172"/>
      <c r="H7" s="157" t="s">
        <v>8</v>
      </c>
      <c r="I7" s="157"/>
      <c r="J7" s="157"/>
      <c r="K7" s="4" t="s">
        <v>9</v>
      </c>
      <c r="L7" s="4" t="s">
        <v>10</v>
      </c>
      <c r="M7" s="157" t="s">
        <v>11</v>
      </c>
      <c r="N7" s="157"/>
      <c r="O7" s="157"/>
      <c r="P7" s="4" t="s">
        <v>12</v>
      </c>
      <c r="Q7" s="157" t="s">
        <v>13</v>
      </c>
      <c r="R7" s="157"/>
      <c r="S7" s="157" t="s">
        <v>14</v>
      </c>
      <c r="T7" s="157"/>
      <c r="U7" s="157"/>
      <c r="V7" s="157"/>
      <c r="W7" s="157"/>
      <c r="X7" s="4" t="s">
        <v>15</v>
      </c>
      <c r="AB7" s="6" t="s">
        <v>461</v>
      </c>
      <c r="AC7" s="50" t="s">
        <v>485</v>
      </c>
      <c r="AD7" s="49" t="s">
        <v>482</v>
      </c>
      <c r="AE7" s="49" t="s">
        <v>483</v>
      </c>
      <c r="AF7" s="49" t="s">
        <v>484</v>
      </c>
    </row>
    <row r="8" spans="2:32" ht="12.75" customHeight="1">
      <c r="B8" s="173" t="s">
        <v>375</v>
      </c>
      <c r="C8" s="149"/>
      <c r="D8" s="149"/>
      <c r="E8" s="149"/>
      <c r="F8" s="149"/>
      <c r="G8" s="150"/>
      <c r="H8" s="185">
        <v>1514151</v>
      </c>
      <c r="I8" s="185"/>
      <c r="J8" s="185"/>
      <c r="K8" s="45">
        <v>925276.53</v>
      </c>
      <c r="L8" s="45">
        <v>588874.47</v>
      </c>
      <c r="M8" s="185">
        <v>0</v>
      </c>
      <c r="N8" s="185"/>
      <c r="O8" s="185"/>
      <c r="P8" s="45">
        <v>925276.53</v>
      </c>
      <c r="Q8" s="185">
        <v>3038.36</v>
      </c>
      <c r="R8" s="185"/>
      <c r="S8" s="185">
        <v>585836.11</v>
      </c>
      <c r="T8" s="185"/>
      <c r="U8" s="185"/>
      <c r="V8" s="185"/>
      <c r="W8" s="185"/>
      <c r="X8" s="46">
        <v>0.613</v>
      </c>
      <c r="Y8" s="47"/>
      <c r="Z8" s="47"/>
      <c r="AA8" s="47"/>
      <c r="AB8" s="48">
        <f>SUM(AB9)</f>
        <v>34448</v>
      </c>
      <c r="AC8" s="51">
        <f>SUM(H8+AB8)</f>
        <v>1548599</v>
      </c>
      <c r="AD8" s="51">
        <f aca="true" t="shared" si="0" ref="AD8:AF9">SUM(AD9)</f>
        <v>1565710</v>
      </c>
      <c r="AE8" s="51">
        <f t="shared" si="0"/>
        <v>1549290</v>
      </c>
      <c r="AF8" s="51">
        <f t="shared" si="0"/>
        <v>1549290</v>
      </c>
    </row>
    <row r="9" spans="2:32" ht="12.75" customHeight="1">
      <c r="B9" s="151" t="s">
        <v>376</v>
      </c>
      <c r="C9" s="152"/>
      <c r="D9" s="152"/>
      <c r="E9" s="152"/>
      <c r="F9" s="152"/>
      <c r="G9" s="153"/>
      <c r="H9" s="180">
        <v>1514151</v>
      </c>
      <c r="I9" s="180"/>
      <c r="J9" s="180"/>
      <c r="K9" s="15">
        <v>925276.53</v>
      </c>
      <c r="L9" s="15">
        <v>588874.47</v>
      </c>
      <c r="M9" s="180">
        <v>0</v>
      </c>
      <c r="N9" s="180"/>
      <c r="O9" s="180"/>
      <c r="P9" s="15">
        <v>925276.53</v>
      </c>
      <c r="Q9" s="180">
        <v>3038.36</v>
      </c>
      <c r="R9" s="180"/>
      <c r="S9" s="180">
        <v>585836.11</v>
      </c>
      <c r="T9" s="180"/>
      <c r="U9" s="180"/>
      <c r="V9" s="180"/>
      <c r="W9" s="180"/>
      <c r="X9" s="18">
        <v>0.613</v>
      </c>
      <c r="AB9" s="7">
        <f>SUM(AB10)</f>
        <v>34448</v>
      </c>
      <c r="AC9" s="51">
        <f aca="true" t="shared" si="1" ref="AC9:AC78">SUM(H9+AB9)</f>
        <v>1548599</v>
      </c>
      <c r="AD9" s="51">
        <f t="shared" si="0"/>
        <v>1565710</v>
      </c>
      <c r="AE9" s="51">
        <f t="shared" si="0"/>
        <v>1549290</v>
      </c>
      <c r="AF9" s="51">
        <f t="shared" si="0"/>
        <v>1549290</v>
      </c>
    </row>
    <row r="10" spans="2:32" ht="12" customHeight="1">
      <c r="B10" s="181" t="s">
        <v>377</v>
      </c>
      <c r="C10" s="182"/>
      <c r="D10" s="182"/>
      <c r="E10" s="182"/>
      <c r="F10" s="182"/>
      <c r="G10" s="183"/>
      <c r="H10" s="184">
        <v>1514151</v>
      </c>
      <c r="I10" s="184"/>
      <c r="J10" s="184"/>
      <c r="K10" s="19">
        <v>925276.53</v>
      </c>
      <c r="L10" s="19">
        <v>588874.47</v>
      </c>
      <c r="M10" s="184">
        <v>0</v>
      </c>
      <c r="N10" s="184"/>
      <c r="O10" s="184"/>
      <c r="P10" s="19">
        <v>925276.53</v>
      </c>
      <c r="Q10" s="184">
        <v>3038.36</v>
      </c>
      <c r="R10" s="184"/>
      <c r="S10" s="184">
        <v>585836.11</v>
      </c>
      <c r="T10" s="184"/>
      <c r="U10" s="184"/>
      <c r="V10" s="184"/>
      <c r="W10" s="184"/>
      <c r="X10" s="20">
        <v>0.613</v>
      </c>
      <c r="AB10" s="7">
        <f>SUM(AB11+AB18)</f>
        <v>34448</v>
      </c>
      <c r="AC10" s="53">
        <f t="shared" si="1"/>
        <v>1548599</v>
      </c>
      <c r="AD10" s="53">
        <f>SUM(AD11+AD18)</f>
        <v>1565710</v>
      </c>
      <c r="AE10" s="53">
        <f>SUM(AE11+AE18)</f>
        <v>1549290</v>
      </c>
      <c r="AF10" s="53">
        <f>SUM(AF11+AF18)</f>
        <v>1549290</v>
      </c>
    </row>
    <row r="11" spans="2:32" ht="12.75" customHeight="1" hidden="1">
      <c r="B11" s="154" t="s">
        <v>308</v>
      </c>
      <c r="C11" s="155"/>
      <c r="D11" s="155"/>
      <c r="E11" s="155"/>
      <c r="F11" s="155"/>
      <c r="G11" s="148"/>
      <c r="H11" s="176">
        <v>0</v>
      </c>
      <c r="I11" s="176"/>
      <c r="J11" s="176"/>
      <c r="K11" s="21">
        <v>0</v>
      </c>
      <c r="L11" s="21">
        <v>0</v>
      </c>
      <c r="M11" s="176">
        <v>0</v>
      </c>
      <c r="N11" s="176"/>
      <c r="O11" s="176"/>
      <c r="P11" s="21">
        <v>0</v>
      </c>
      <c r="Q11" s="176">
        <v>0</v>
      </c>
      <c r="R11" s="176"/>
      <c r="S11" s="176">
        <v>0</v>
      </c>
      <c r="T11" s="176"/>
      <c r="U11" s="176"/>
      <c r="V11" s="176"/>
      <c r="W11" s="176"/>
      <c r="X11" s="22">
        <v>0</v>
      </c>
      <c r="AB11" s="7">
        <f>SUM(AB12)</f>
        <v>0</v>
      </c>
      <c r="AC11" s="56">
        <f t="shared" si="1"/>
        <v>0</v>
      </c>
      <c r="AD11" s="56">
        <v>0</v>
      </c>
      <c r="AE11" s="56">
        <v>0</v>
      </c>
      <c r="AF11" s="56">
        <v>0</v>
      </c>
    </row>
    <row r="12" spans="2:32" ht="12.75" customHeight="1" hidden="1">
      <c r="B12" s="97" t="s">
        <v>378</v>
      </c>
      <c r="C12" s="23"/>
      <c r="D12" s="204" t="s">
        <v>379</v>
      </c>
      <c r="E12" s="205"/>
      <c r="F12" s="205"/>
      <c r="G12" s="156"/>
      <c r="H12" s="175">
        <v>0</v>
      </c>
      <c r="I12" s="175"/>
      <c r="J12" s="175"/>
      <c r="K12" s="24">
        <v>0</v>
      </c>
      <c r="L12" s="24">
        <v>0</v>
      </c>
      <c r="M12" s="175">
        <v>0</v>
      </c>
      <c r="N12" s="175"/>
      <c r="O12" s="175"/>
      <c r="P12" s="24">
        <v>0</v>
      </c>
      <c r="Q12" s="175">
        <v>0</v>
      </c>
      <c r="R12" s="175"/>
      <c r="S12" s="175">
        <v>0</v>
      </c>
      <c r="T12" s="175"/>
      <c r="U12" s="175"/>
      <c r="V12" s="175"/>
      <c r="W12" s="175"/>
      <c r="X12" s="25">
        <v>0</v>
      </c>
      <c r="AB12" s="7">
        <f>SUM(AB13)</f>
        <v>0</v>
      </c>
      <c r="AC12" s="52">
        <f t="shared" si="1"/>
        <v>0</v>
      </c>
      <c r="AD12" s="52">
        <v>0</v>
      </c>
      <c r="AE12" s="52">
        <v>0</v>
      </c>
      <c r="AF12" s="52">
        <v>0</v>
      </c>
    </row>
    <row r="13" spans="2:32" ht="12.75" hidden="1">
      <c r="B13" s="97" t="s">
        <v>380</v>
      </c>
      <c r="C13" s="23"/>
      <c r="D13" s="204" t="s">
        <v>381</v>
      </c>
      <c r="E13" s="205"/>
      <c r="F13" s="205"/>
      <c r="G13" s="156"/>
      <c r="H13" s="175">
        <v>0</v>
      </c>
      <c r="I13" s="175"/>
      <c r="J13" s="175"/>
      <c r="K13" s="24">
        <v>0</v>
      </c>
      <c r="L13" s="24">
        <v>0</v>
      </c>
      <c r="M13" s="175">
        <v>0</v>
      </c>
      <c r="N13" s="175"/>
      <c r="O13" s="175"/>
      <c r="P13" s="24">
        <v>0</v>
      </c>
      <c r="Q13" s="175">
        <v>0</v>
      </c>
      <c r="R13" s="175"/>
      <c r="S13" s="175">
        <v>0</v>
      </c>
      <c r="T13" s="175"/>
      <c r="U13" s="175"/>
      <c r="V13" s="175"/>
      <c r="W13" s="175"/>
      <c r="X13" s="25">
        <v>0</v>
      </c>
      <c r="AB13" s="7">
        <f>SUM(AB14)</f>
        <v>0</v>
      </c>
      <c r="AC13" s="52">
        <f t="shared" si="1"/>
        <v>0</v>
      </c>
      <c r="AD13" s="52">
        <v>0</v>
      </c>
      <c r="AE13" s="52">
        <v>0</v>
      </c>
      <c r="AF13" s="52">
        <v>0</v>
      </c>
    </row>
    <row r="14" spans="2:32" ht="12.75" customHeight="1" hidden="1">
      <c r="B14" s="97" t="s">
        <v>382</v>
      </c>
      <c r="C14" s="23"/>
      <c r="D14" s="204" t="s">
        <v>383</v>
      </c>
      <c r="E14" s="205"/>
      <c r="F14" s="205"/>
      <c r="G14" s="156"/>
      <c r="H14" s="175">
        <v>0</v>
      </c>
      <c r="I14" s="175"/>
      <c r="J14" s="175"/>
      <c r="K14" s="24">
        <v>0</v>
      </c>
      <c r="L14" s="24">
        <v>0</v>
      </c>
      <c r="M14" s="175">
        <v>0</v>
      </c>
      <c r="N14" s="175"/>
      <c r="O14" s="175"/>
      <c r="P14" s="24">
        <v>0</v>
      </c>
      <c r="Q14" s="175">
        <v>0</v>
      </c>
      <c r="R14" s="175"/>
      <c r="S14" s="175">
        <v>0</v>
      </c>
      <c r="T14" s="175"/>
      <c r="U14" s="175"/>
      <c r="V14" s="175"/>
      <c r="W14" s="175"/>
      <c r="X14" s="25">
        <v>0</v>
      </c>
      <c r="AB14" s="7">
        <f>SUM(AB15)</f>
        <v>0</v>
      </c>
      <c r="AC14" s="52">
        <f t="shared" si="1"/>
        <v>0</v>
      </c>
      <c r="AD14" s="52">
        <v>0</v>
      </c>
      <c r="AE14" s="52"/>
      <c r="AF14" s="52"/>
    </row>
    <row r="15" spans="2:32" ht="12.75" customHeight="1" hidden="1">
      <c r="B15" s="97" t="s">
        <v>384</v>
      </c>
      <c r="C15" s="23"/>
      <c r="D15" s="204" t="s">
        <v>385</v>
      </c>
      <c r="E15" s="205"/>
      <c r="F15" s="205"/>
      <c r="G15" s="156"/>
      <c r="H15" s="175">
        <v>0</v>
      </c>
      <c r="I15" s="175"/>
      <c r="J15" s="175"/>
      <c r="K15" s="24">
        <v>0</v>
      </c>
      <c r="L15" s="24">
        <v>0</v>
      </c>
      <c r="M15" s="175">
        <v>0</v>
      </c>
      <c r="N15" s="175"/>
      <c r="O15" s="175"/>
      <c r="P15" s="24">
        <v>0</v>
      </c>
      <c r="Q15" s="175">
        <v>0</v>
      </c>
      <c r="R15" s="175"/>
      <c r="S15" s="175">
        <v>0</v>
      </c>
      <c r="T15" s="175"/>
      <c r="U15" s="175"/>
      <c r="V15" s="175"/>
      <c r="W15" s="175"/>
      <c r="X15" s="25">
        <v>0</v>
      </c>
      <c r="AB15" s="7">
        <f>SUM(AB16+AB17)</f>
        <v>0</v>
      </c>
      <c r="AC15" s="52">
        <f t="shared" si="1"/>
        <v>0</v>
      </c>
      <c r="AD15" s="52">
        <v>0</v>
      </c>
      <c r="AE15" s="52"/>
      <c r="AF15" s="52"/>
    </row>
    <row r="16" spans="1:34" s="5" customFormat="1" ht="12.75" customHeight="1" hidden="1">
      <c r="A16" s="35"/>
      <c r="B16" s="98" t="s">
        <v>386</v>
      </c>
      <c r="C16" s="36" t="s">
        <v>387</v>
      </c>
      <c r="D16" s="201" t="s">
        <v>388</v>
      </c>
      <c r="E16" s="202"/>
      <c r="F16" s="202"/>
      <c r="G16" s="203"/>
      <c r="H16" s="174">
        <v>0</v>
      </c>
      <c r="I16" s="174"/>
      <c r="J16" s="174"/>
      <c r="K16" s="37">
        <v>0</v>
      </c>
      <c r="L16" s="37">
        <v>0</v>
      </c>
      <c r="M16" s="174">
        <v>0</v>
      </c>
      <c r="N16" s="174"/>
      <c r="O16" s="174"/>
      <c r="P16" s="37">
        <v>0</v>
      </c>
      <c r="Q16" s="174">
        <v>0</v>
      </c>
      <c r="R16" s="174"/>
      <c r="S16" s="174">
        <v>0</v>
      </c>
      <c r="T16" s="174"/>
      <c r="U16" s="174"/>
      <c r="V16" s="174"/>
      <c r="W16" s="174"/>
      <c r="X16" s="38">
        <v>0</v>
      </c>
      <c r="Y16" s="35"/>
      <c r="Z16" s="35"/>
      <c r="AA16" s="35"/>
      <c r="AB16" s="8">
        <v>0</v>
      </c>
      <c r="AC16" s="16">
        <f t="shared" si="1"/>
        <v>0</v>
      </c>
      <c r="AD16" s="16">
        <v>0</v>
      </c>
      <c r="AE16" s="16"/>
      <c r="AF16" s="16"/>
      <c r="AG16" s="17"/>
      <c r="AH16" s="58"/>
    </row>
    <row r="17" spans="1:34" s="5" customFormat="1" ht="12.75" customHeight="1" hidden="1">
      <c r="A17" s="35"/>
      <c r="B17" s="98" t="s">
        <v>389</v>
      </c>
      <c r="C17" s="36" t="s">
        <v>390</v>
      </c>
      <c r="D17" s="201" t="s">
        <v>391</v>
      </c>
      <c r="E17" s="202"/>
      <c r="F17" s="202"/>
      <c r="G17" s="203"/>
      <c r="H17" s="174">
        <v>0</v>
      </c>
      <c r="I17" s="174"/>
      <c r="J17" s="174"/>
      <c r="K17" s="37">
        <v>0</v>
      </c>
      <c r="L17" s="37">
        <v>0</v>
      </c>
      <c r="M17" s="174">
        <v>0</v>
      </c>
      <c r="N17" s="174"/>
      <c r="O17" s="174"/>
      <c r="P17" s="37">
        <v>0</v>
      </c>
      <c r="Q17" s="174">
        <v>0</v>
      </c>
      <c r="R17" s="174"/>
      <c r="S17" s="174">
        <v>0</v>
      </c>
      <c r="T17" s="174"/>
      <c r="U17" s="174"/>
      <c r="V17" s="174"/>
      <c r="W17" s="174"/>
      <c r="X17" s="38">
        <v>0</v>
      </c>
      <c r="Y17" s="35"/>
      <c r="Z17" s="35"/>
      <c r="AA17" s="35"/>
      <c r="AB17" s="8">
        <v>0</v>
      </c>
      <c r="AC17" s="16">
        <f t="shared" si="1"/>
        <v>0</v>
      </c>
      <c r="AD17" s="16">
        <v>0</v>
      </c>
      <c r="AE17" s="16"/>
      <c r="AF17" s="16"/>
      <c r="AG17" s="17"/>
      <c r="AH17" s="58"/>
    </row>
    <row r="18" spans="2:32" ht="12.75" customHeight="1">
      <c r="B18" s="209" t="s">
        <v>392</v>
      </c>
      <c r="C18" s="210"/>
      <c r="D18" s="210"/>
      <c r="E18" s="210"/>
      <c r="F18" s="210"/>
      <c r="G18" s="211"/>
      <c r="H18" s="179">
        <v>1514151</v>
      </c>
      <c r="I18" s="179"/>
      <c r="J18" s="179"/>
      <c r="K18" s="29">
        <v>925276.53</v>
      </c>
      <c r="L18" s="29">
        <v>588874.47</v>
      </c>
      <c r="M18" s="179">
        <v>0</v>
      </c>
      <c r="N18" s="179"/>
      <c r="O18" s="179"/>
      <c r="P18" s="29">
        <v>925276.53</v>
      </c>
      <c r="Q18" s="179">
        <v>3038.36</v>
      </c>
      <c r="R18" s="179"/>
      <c r="S18" s="179">
        <v>585836.11</v>
      </c>
      <c r="T18" s="179"/>
      <c r="U18" s="179"/>
      <c r="V18" s="179"/>
      <c r="W18" s="179"/>
      <c r="X18" s="30">
        <v>0.613</v>
      </c>
      <c r="AB18" s="7">
        <f>SUM(AB19)</f>
        <v>34448</v>
      </c>
      <c r="AC18" s="53">
        <f t="shared" si="1"/>
        <v>1548599</v>
      </c>
      <c r="AD18" s="53">
        <f>SUM(AD19)</f>
        <v>1565710</v>
      </c>
      <c r="AE18" s="53">
        <f>SUM(AE19)</f>
        <v>1549290</v>
      </c>
      <c r="AF18" s="53">
        <f>SUM(AF19)</f>
        <v>1549290</v>
      </c>
    </row>
    <row r="19" spans="2:32" ht="12.75" customHeight="1">
      <c r="B19" s="164" t="s">
        <v>393</v>
      </c>
      <c r="C19" s="165"/>
      <c r="D19" s="165"/>
      <c r="E19" s="165"/>
      <c r="F19" s="165"/>
      <c r="G19" s="166"/>
      <c r="H19" s="177">
        <v>1514151</v>
      </c>
      <c r="I19" s="177"/>
      <c r="J19" s="177"/>
      <c r="K19" s="31">
        <v>925276.53</v>
      </c>
      <c r="L19" s="31">
        <v>588874.47</v>
      </c>
      <c r="M19" s="177">
        <v>0</v>
      </c>
      <c r="N19" s="177"/>
      <c r="O19" s="177"/>
      <c r="P19" s="31">
        <v>925276.53</v>
      </c>
      <c r="Q19" s="177">
        <v>3038.36</v>
      </c>
      <c r="R19" s="177"/>
      <c r="S19" s="177">
        <v>585836.11</v>
      </c>
      <c r="T19" s="177"/>
      <c r="U19" s="177"/>
      <c r="V19" s="177"/>
      <c r="W19" s="177"/>
      <c r="X19" s="32">
        <v>0.613</v>
      </c>
      <c r="AB19" s="7">
        <f>SUM(AB20+AB201+AB220)</f>
        <v>34448</v>
      </c>
      <c r="AC19" s="54">
        <f t="shared" si="1"/>
        <v>1548599</v>
      </c>
      <c r="AD19" s="54">
        <f>SUM(AD20+AD201)</f>
        <v>1565710</v>
      </c>
      <c r="AE19" s="54">
        <f>SUM(AE20+AE201)</f>
        <v>1549290</v>
      </c>
      <c r="AF19" s="54">
        <f>SUM(AF20+AF201)</f>
        <v>1549290</v>
      </c>
    </row>
    <row r="20" spans="2:32" ht="12.75" customHeight="1">
      <c r="B20" s="167" t="s">
        <v>394</v>
      </c>
      <c r="C20" s="168"/>
      <c r="D20" s="168"/>
      <c r="E20" s="168"/>
      <c r="F20" s="168"/>
      <c r="G20" s="169"/>
      <c r="H20" s="178">
        <v>1416241</v>
      </c>
      <c r="I20" s="178"/>
      <c r="J20" s="178"/>
      <c r="K20" s="33">
        <v>873181.13</v>
      </c>
      <c r="L20" s="33">
        <v>543059.87</v>
      </c>
      <c r="M20" s="178">
        <v>0</v>
      </c>
      <c r="N20" s="178"/>
      <c r="O20" s="178"/>
      <c r="P20" s="33">
        <v>873181.13</v>
      </c>
      <c r="Q20" s="178">
        <v>2982.47</v>
      </c>
      <c r="R20" s="178"/>
      <c r="S20" s="178">
        <v>540077.4</v>
      </c>
      <c r="T20" s="178"/>
      <c r="U20" s="178"/>
      <c r="V20" s="178"/>
      <c r="W20" s="178"/>
      <c r="X20" s="34">
        <v>0.619</v>
      </c>
      <c r="AB20" s="7">
        <f>SUM(AB21+AB46+AB52+AB161+AB167+AB180+AB193)</f>
        <v>34030</v>
      </c>
      <c r="AC20" s="54">
        <f t="shared" si="1"/>
        <v>1450271</v>
      </c>
      <c r="AD20" s="54">
        <f>SUM(AD21+AD46+AD52+AD167+AD180+AD193)</f>
        <v>1551510</v>
      </c>
      <c r="AE20" s="54">
        <f>SUM(AE21+AE46+AE52+AE167+AE180+AE193)</f>
        <v>1538090</v>
      </c>
      <c r="AF20" s="54">
        <f>SUM(AF21+AF46+AF52+AF167+AF180+AF193)</f>
        <v>1538090</v>
      </c>
    </row>
    <row r="21" spans="2:32" ht="12.75" customHeight="1">
      <c r="B21" s="154" t="s">
        <v>395</v>
      </c>
      <c r="C21" s="155"/>
      <c r="D21" s="155"/>
      <c r="E21" s="155"/>
      <c r="F21" s="155"/>
      <c r="G21" s="148"/>
      <c r="H21" s="176">
        <v>1030972</v>
      </c>
      <c r="I21" s="176"/>
      <c r="J21" s="176"/>
      <c r="K21" s="21">
        <v>662254.48</v>
      </c>
      <c r="L21" s="21">
        <v>368717.52</v>
      </c>
      <c r="M21" s="176">
        <v>0</v>
      </c>
      <c r="N21" s="176"/>
      <c r="O21" s="176"/>
      <c r="P21" s="21">
        <v>662254.48</v>
      </c>
      <c r="Q21" s="176">
        <v>0</v>
      </c>
      <c r="R21" s="176"/>
      <c r="S21" s="176">
        <v>368717.52</v>
      </c>
      <c r="T21" s="176"/>
      <c r="U21" s="176"/>
      <c r="V21" s="176"/>
      <c r="W21" s="176"/>
      <c r="X21" s="22">
        <v>0.642</v>
      </c>
      <c r="AB21" s="7">
        <f>SUM(AB22)</f>
        <v>44650</v>
      </c>
      <c r="AC21" s="56">
        <f t="shared" si="1"/>
        <v>1075622</v>
      </c>
      <c r="AD21" s="56">
        <f>SUM(AD22)</f>
        <v>850000</v>
      </c>
      <c r="AE21" s="56">
        <f>SUM(AE22)</f>
        <v>850000</v>
      </c>
      <c r="AF21" s="56">
        <f>SUM(AF22)</f>
        <v>850000</v>
      </c>
    </row>
    <row r="22" spans="2:32" ht="12.75" customHeight="1">
      <c r="B22" s="97" t="s">
        <v>50</v>
      </c>
      <c r="C22" s="23"/>
      <c r="D22" s="204" t="s">
        <v>51</v>
      </c>
      <c r="E22" s="205"/>
      <c r="F22" s="205"/>
      <c r="G22" s="156"/>
      <c r="H22" s="175">
        <v>1030972</v>
      </c>
      <c r="I22" s="175"/>
      <c r="J22" s="175"/>
      <c r="K22" s="24">
        <v>662254.48</v>
      </c>
      <c r="L22" s="24">
        <v>368717.52</v>
      </c>
      <c r="M22" s="175">
        <v>0</v>
      </c>
      <c r="N22" s="175"/>
      <c r="O22" s="175"/>
      <c r="P22" s="24">
        <v>662254.48</v>
      </c>
      <c r="Q22" s="175">
        <v>0</v>
      </c>
      <c r="R22" s="175"/>
      <c r="S22" s="175">
        <v>368717.52</v>
      </c>
      <c r="T22" s="175"/>
      <c r="U22" s="175"/>
      <c r="V22" s="175"/>
      <c r="W22" s="175"/>
      <c r="X22" s="25">
        <v>0.642</v>
      </c>
      <c r="AB22" s="7">
        <f>SUM(AB23+AB39)</f>
        <v>44650</v>
      </c>
      <c r="AC22" s="52">
        <f t="shared" si="1"/>
        <v>1075622</v>
      </c>
      <c r="AD22" s="52">
        <f>SUM(AD23+AD39)</f>
        <v>850000</v>
      </c>
      <c r="AE22" s="52">
        <f>SUM(AE23+AE39)</f>
        <v>850000</v>
      </c>
      <c r="AF22" s="52">
        <f>SUM(AF23+AF39)</f>
        <v>850000</v>
      </c>
    </row>
    <row r="23" spans="2:32" ht="12.75" customHeight="1">
      <c r="B23" s="97" t="s">
        <v>60</v>
      </c>
      <c r="C23" s="23"/>
      <c r="D23" s="204" t="s">
        <v>61</v>
      </c>
      <c r="E23" s="205"/>
      <c r="F23" s="205"/>
      <c r="G23" s="156"/>
      <c r="H23" s="175">
        <v>1026446</v>
      </c>
      <c r="I23" s="175"/>
      <c r="J23" s="175"/>
      <c r="K23" s="24">
        <v>657904.43</v>
      </c>
      <c r="L23" s="24">
        <v>368541.57</v>
      </c>
      <c r="M23" s="175">
        <v>0</v>
      </c>
      <c r="N23" s="175"/>
      <c r="O23" s="175"/>
      <c r="P23" s="24">
        <v>657904.43</v>
      </c>
      <c r="Q23" s="175">
        <v>0</v>
      </c>
      <c r="R23" s="175"/>
      <c r="S23" s="175">
        <v>368541.57</v>
      </c>
      <c r="T23" s="175"/>
      <c r="U23" s="175"/>
      <c r="V23" s="175"/>
      <c r="W23" s="175"/>
      <c r="X23" s="25">
        <v>0.641</v>
      </c>
      <c r="AB23" s="7">
        <f>SUM(AB24+AB28+AB35)</f>
        <v>43650</v>
      </c>
      <c r="AC23" s="52">
        <f t="shared" si="1"/>
        <v>1070096</v>
      </c>
      <c r="AD23" s="52">
        <f>SUM(AD24+AD28+AD35)</f>
        <v>842800</v>
      </c>
      <c r="AE23" s="52">
        <v>842800</v>
      </c>
      <c r="AF23" s="52">
        <v>842800</v>
      </c>
    </row>
    <row r="24" spans="2:32" ht="12.75">
      <c r="B24" s="97" t="s">
        <v>62</v>
      </c>
      <c r="C24" s="23"/>
      <c r="D24" s="204" t="s">
        <v>63</v>
      </c>
      <c r="E24" s="205"/>
      <c r="F24" s="205"/>
      <c r="G24" s="156"/>
      <c r="H24" s="175">
        <v>886467</v>
      </c>
      <c r="I24" s="175"/>
      <c r="J24" s="175"/>
      <c r="K24" s="24">
        <v>541643.5</v>
      </c>
      <c r="L24" s="24">
        <v>344823.5</v>
      </c>
      <c r="M24" s="175">
        <v>0</v>
      </c>
      <c r="N24" s="175"/>
      <c r="O24" s="175"/>
      <c r="P24" s="24">
        <v>541643.5</v>
      </c>
      <c r="Q24" s="175">
        <v>0</v>
      </c>
      <c r="R24" s="175"/>
      <c r="S24" s="175">
        <v>344823.5</v>
      </c>
      <c r="T24" s="175"/>
      <c r="U24" s="175"/>
      <c r="V24" s="175"/>
      <c r="W24" s="175"/>
      <c r="X24" s="25">
        <v>0.611</v>
      </c>
      <c r="AB24" s="7">
        <f>SUM(AB25)</f>
        <v>4750</v>
      </c>
      <c r="AC24" s="52">
        <f t="shared" si="1"/>
        <v>891217</v>
      </c>
      <c r="AD24" s="52">
        <f>SUM(AD25)</f>
        <v>683850</v>
      </c>
      <c r="AE24" s="52"/>
      <c r="AF24" s="52"/>
    </row>
    <row r="25" spans="2:32" ht="12.75">
      <c r="B25" s="97" t="s">
        <v>64</v>
      </c>
      <c r="C25" s="23"/>
      <c r="D25" s="204" t="s">
        <v>65</v>
      </c>
      <c r="E25" s="205"/>
      <c r="F25" s="205"/>
      <c r="G25" s="156"/>
      <c r="H25" s="175">
        <v>886467</v>
      </c>
      <c r="I25" s="175"/>
      <c r="J25" s="175"/>
      <c r="K25" s="24">
        <v>541643.5</v>
      </c>
      <c r="L25" s="24">
        <v>344823.5</v>
      </c>
      <c r="M25" s="175">
        <v>0</v>
      </c>
      <c r="N25" s="175"/>
      <c r="O25" s="175"/>
      <c r="P25" s="24">
        <v>541643.5</v>
      </c>
      <c r="Q25" s="175">
        <v>0</v>
      </c>
      <c r="R25" s="175"/>
      <c r="S25" s="175">
        <v>344823.5</v>
      </c>
      <c r="T25" s="175"/>
      <c r="U25" s="175"/>
      <c r="V25" s="175"/>
      <c r="W25" s="175"/>
      <c r="X25" s="25">
        <v>0.611</v>
      </c>
      <c r="AB25" s="7">
        <f>SUM(AB26)</f>
        <v>4750</v>
      </c>
      <c r="AC25" s="52">
        <f t="shared" si="1"/>
        <v>891217</v>
      </c>
      <c r="AD25" s="52">
        <f>SUM(AD26+AD27)</f>
        <v>683850</v>
      </c>
      <c r="AE25" s="52"/>
      <c r="AF25" s="52"/>
    </row>
    <row r="26" spans="1:34" s="5" customFormat="1" ht="12.75" customHeight="1">
      <c r="A26" s="35"/>
      <c r="B26" s="98">
        <v>31111</v>
      </c>
      <c r="C26" s="36" t="s">
        <v>464</v>
      </c>
      <c r="D26" s="201" t="s">
        <v>65</v>
      </c>
      <c r="E26" s="202"/>
      <c r="F26" s="202"/>
      <c r="G26" s="203"/>
      <c r="H26" s="174">
        <v>886468</v>
      </c>
      <c r="I26" s="174"/>
      <c r="J26" s="174"/>
      <c r="K26" s="37">
        <v>541643.5</v>
      </c>
      <c r="L26" s="37">
        <v>344823.5</v>
      </c>
      <c r="M26" s="37"/>
      <c r="N26" s="35"/>
      <c r="O26" s="35"/>
      <c r="P26" s="37"/>
      <c r="Q26" s="37"/>
      <c r="R26" s="35"/>
      <c r="S26" s="37"/>
      <c r="T26" s="35"/>
      <c r="U26" s="35"/>
      <c r="V26" s="35"/>
      <c r="W26" s="35"/>
      <c r="X26" s="38"/>
      <c r="Y26" s="35"/>
      <c r="Z26" s="35"/>
      <c r="AA26" s="35"/>
      <c r="AB26" s="8">
        <v>4750</v>
      </c>
      <c r="AC26" s="16">
        <f t="shared" si="1"/>
        <v>891218</v>
      </c>
      <c r="AD26" s="16">
        <v>683850</v>
      </c>
      <c r="AE26" s="16"/>
      <c r="AF26" s="16"/>
      <c r="AG26" s="59">
        <v>1018000</v>
      </c>
      <c r="AH26" s="58"/>
    </row>
    <row r="27" spans="1:34" s="5" customFormat="1" ht="12.75" hidden="1">
      <c r="A27" s="35"/>
      <c r="B27" s="98"/>
      <c r="C27" s="36"/>
      <c r="D27" s="201"/>
      <c r="E27" s="202"/>
      <c r="F27" s="202"/>
      <c r="G27" s="203"/>
      <c r="H27" s="37"/>
      <c r="I27" s="37"/>
      <c r="J27" s="37"/>
      <c r="K27" s="37"/>
      <c r="L27" s="37"/>
      <c r="M27" s="37"/>
      <c r="N27" s="35"/>
      <c r="O27" s="35"/>
      <c r="P27" s="37"/>
      <c r="Q27" s="37"/>
      <c r="R27" s="35"/>
      <c r="S27" s="37"/>
      <c r="T27" s="35"/>
      <c r="U27" s="35"/>
      <c r="V27" s="35"/>
      <c r="W27" s="35"/>
      <c r="X27" s="38"/>
      <c r="Y27" s="35"/>
      <c r="Z27" s="35"/>
      <c r="AA27" s="35"/>
      <c r="AB27" s="8"/>
      <c r="AC27" s="16"/>
      <c r="AD27" s="16"/>
      <c r="AE27" s="16"/>
      <c r="AF27" s="16"/>
      <c r="AG27" s="59"/>
      <c r="AH27" s="58"/>
    </row>
    <row r="28" spans="2:32" ht="12.75" customHeight="1">
      <c r="B28" s="97" t="s">
        <v>18</v>
      </c>
      <c r="C28" s="23"/>
      <c r="D28" s="204" t="s">
        <v>19</v>
      </c>
      <c r="E28" s="205"/>
      <c r="F28" s="205"/>
      <c r="G28" s="156"/>
      <c r="H28" s="175">
        <v>43507</v>
      </c>
      <c r="I28" s="175"/>
      <c r="J28" s="175"/>
      <c r="K28" s="24">
        <v>42092.09</v>
      </c>
      <c r="L28" s="24">
        <v>1414.91</v>
      </c>
      <c r="M28" s="175">
        <v>0</v>
      </c>
      <c r="N28" s="175"/>
      <c r="O28" s="175"/>
      <c r="P28" s="24">
        <v>42092.09</v>
      </c>
      <c r="Q28" s="175">
        <v>0</v>
      </c>
      <c r="R28" s="175"/>
      <c r="S28" s="175">
        <v>1414.91</v>
      </c>
      <c r="T28" s="175"/>
      <c r="U28" s="175"/>
      <c r="V28" s="175"/>
      <c r="W28" s="175"/>
      <c r="X28" s="25">
        <v>0.968</v>
      </c>
      <c r="AB28" s="7">
        <f>SUM(AB29)</f>
        <v>26900</v>
      </c>
      <c r="AC28" s="52">
        <f t="shared" si="1"/>
        <v>70407</v>
      </c>
      <c r="AD28" s="52">
        <f>SUM(AD29)</f>
        <v>55950</v>
      </c>
      <c r="AE28" s="52"/>
      <c r="AF28" s="52"/>
    </row>
    <row r="29" spans="2:32" ht="12.75" customHeight="1">
      <c r="B29" s="97" t="s">
        <v>20</v>
      </c>
      <c r="C29" s="23"/>
      <c r="D29" s="204" t="s">
        <v>19</v>
      </c>
      <c r="E29" s="205"/>
      <c r="F29" s="205"/>
      <c r="G29" s="156"/>
      <c r="H29" s="175">
        <v>43507</v>
      </c>
      <c r="I29" s="175"/>
      <c r="J29" s="175"/>
      <c r="K29" s="24">
        <v>42092.09</v>
      </c>
      <c r="L29" s="24">
        <v>1414.91</v>
      </c>
      <c r="M29" s="175">
        <v>0</v>
      </c>
      <c r="N29" s="175"/>
      <c r="O29" s="175"/>
      <c r="P29" s="24">
        <v>42092.09</v>
      </c>
      <c r="Q29" s="175">
        <v>0</v>
      </c>
      <c r="R29" s="175"/>
      <c r="S29" s="175">
        <v>1414.91</v>
      </c>
      <c r="T29" s="175"/>
      <c r="U29" s="175"/>
      <c r="V29" s="175"/>
      <c r="W29" s="175"/>
      <c r="X29" s="25">
        <v>0.968</v>
      </c>
      <c r="AB29" s="7">
        <f>SUM(AB31+AB30+AB32+AB33+AB34)</f>
        <v>26900</v>
      </c>
      <c r="AC29" s="52">
        <f t="shared" si="1"/>
        <v>70407</v>
      </c>
      <c r="AD29" s="52">
        <f>SUM(AD30:AD34)</f>
        <v>55950</v>
      </c>
      <c r="AE29" s="52"/>
      <c r="AF29" s="52"/>
    </row>
    <row r="30" spans="1:34" s="5" customFormat="1" ht="12.75" customHeight="1">
      <c r="A30" s="35"/>
      <c r="B30" s="98">
        <v>31211</v>
      </c>
      <c r="C30" s="36" t="s">
        <v>481</v>
      </c>
      <c r="D30" s="62" t="s">
        <v>69</v>
      </c>
      <c r="E30" s="62"/>
      <c r="F30" s="36"/>
      <c r="G30" s="36"/>
      <c r="H30" s="37">
        <v>0</v>
      </c>
      <c r="I30" s="37"/>
      <c r="J30" s="37"/>
      <c r="K30" s="37">
        <v>0</v>
      </c>
      <c r="L30" s="37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35"/>
      <c r="Z30" s="35"/>
      <c r="AA30" s="35"/>
      <c r="AB30" s="8">
        <v>550</v>
      </c>
      <c r="AC30" s="16">
        <f t="shared" si="1"/>
        <v>550</v>
      </c>
      <c r="AD30" s="16">
        <v>550</v>
      </c>
      <c r="AE30" s="16"/>
      <c r="AF30" s="16"/>
      <c r="AG30" s="17"/>
      <c r="AH30" s="58"/>
    </row>
    <row r="31" spans="1:34" s="5" customFormat="1" ht="12.75">
      <c r="A31" s="35"/>
      <c r="B31" s="98" t="s">
        <v>21</v>
      </c>
      <c r="C31" s="36" t="s">
        <v>22</v>
      </c>
      <c r="D31" s="201" t="s">
        <v>23</v>
      </c>
      <c r="E31" s="202"/>
      <c r="F31" s="202"/>
      <c r="G31" s="203"/>
      <c r="H31" s="174">
        <v>21998</v>
      </c>
      <c r="I31" s="174"/>
      <c r="J31" s="174"/>
      <c r="K31" s="37">
        <v>5520</v>
      </c>
      <c r="L31" s="37">
        <v>16478</v>
      </c>
      <c r="M31" s="174">
        <v>0</v>
      </c>
      <c r="N31" s="174"/>
      <c r="O31" s="174"/>
      <c r="P31" s="37">
        <v>5520</v>
      </c>
      <c r="Q31" s="174">
        <v>0</v>
      </c>
      <c r="R31" s="174"/>
      <c r="S31" s="174">
        <v>16478</v>
      </c>
      <c r="T31" s="174"/>
      <c r="U31" s="174"/>
      <c r="V31" s="174"/>
      <c r="W31" s="174"/>
      <c r="X31" s="38">
        <v>0.251</v>
      </c>
      <c r="Y31" s="35"/>
      <c r="Z31" s="35"/>
      <c r="AA31" s="35"/>
      <c r="AB31" s="8">
        <v>500</v>
      </c>
      <c r="AC31" s="16">
        <f t="shared" si="1"/>
        <v>22498</v>
      </c>
      <c r="AD31" s="16">
        <v>23000</v>
      </c>
      <c r="AE31" s="16"/>
      <c r="AF31" s="16"/>
      <c r="AG31" s="17" t="s">
        <v>506</v>
      </c>
      <c r="AH31" s="58"/>
    </row>
    <row r="32" spans="1:34" s="5" customFormat="1" ht="12.75">
      <c r="A32" s="35"/>
      <c r="B32" s="98" t="s">
        <v>24</v>
      </c>
      <c r="C32" s="36" t="s">
        <v>25</v>
      </c>
      <c r="D32" s="201" t="s">
        <v>26</v>
      </c>
      <c r="E32" s="202"/>
      <c r="F32" s="202"/>
      <c r="G32" s="203"/>
      <c r="H32" s="174">
        <v>7573</v>
      </c>
      <c r="I32" s="174"/>
      <c r="J32" s="174"/>
      <c r="K32" s="37">
        <v>15808.11</v>
      </c>
      <c r="L32" s="37">
        <v>-8235.11</v>
      </c>
      <c r="M32" s="174">
        <v>0</v>
      </c>
      <c r="N32" s="174"/>
      <c r="O32" s="174"/>
      <c r="P32" s="37">
        <v>15808.11</v>
      </c>
      <c r="Q32" s="174">
        <v>0</v>
      </c>
      <c r="R32" s="174"/>
      <c r="S32" s="174">
        <v>-8235.11</v>
      </c>
      <c r="T32" s="174"/>
      <c r="U32" s="174"/>
      <c r="V32" s="174"/>
      <c r="W32" s="174"/>
      <c r="X32" s="38">
        <v>2.087</v>
      </c>
      <c r="Y32" s="35"/>
      <c r="Z32" s="35"/>
      <c r="AA32" s="35"/>
      <c r="AB32" s="8">
        <v>16300</v>
      </c>
      <c r="AC32" s="16">
        <f t="shared" si="1"/>
        <v>23873</v>
      </c>
      <c r="AD32" s="16">
        <v>8500</v>
      </c>
      <c r="AE32" s="16"/>
      <c r="AF32" s="16"/>
      <c r="AG32" s="60" t="s">
        <v>499</v>
      </c>
      <c r="AH32" s="58"/>
    </row>
    <row r="33" spans="1:34" s="5" customFormat="1" ht="12.75" customHeight="1">
      <c r="A33" s="35"/>
      <c r="B33" s="98" t="s">
        <v>27</v>
      </c>
      <c r="C33" s="36" t="s">
        <v>28</v>
      </c>
      <c r="D33" s="201" t="s">
        <v>29</v>
      </c>
      <c r="E33" s="202"/>
      <c r="F33" s="202"/>
      <c r="G33" s="203"/>
      <c r="H33" s="174">
        <v>13936</v>
      </c>
      <c r="I33" s="174"/>
      <c r="J33" s="174"/>
      <c r="K33" s="37">
        <v>20763.98</v>
      </c>
      <c r="L33" s="37">
        <v>-6827.98</v>
      </c>
      <c r="M33" s="174">
        <v>0</v>
      </c>
      <c r="N33" s="174"/>
      <c r="O33" s="174"/>
      <c r="P33" s="37">
        <v>20763.98</v>
      </c>
      <c r="Q33" s="174">
        <v>0</v>
      </c>
      <c r="R33" s="174"/>
      <c r="S33" s="174">
        <v>-6827.98</v>
      </c>
      <c r="T33" s="174"/>
      <c r="U33" s="174"/>
      <c r="V33" s="174"/>
      <c r="W33" s="174"/>
      <c r="X33" s="38">
        <v>1.49</v>
      </c>
      <c r="Y33" s="35"/>
      <c r="Z33" s="35"/>
      <c r="AA33" s="35"/>
      <c r="AB33" s="8">
        <v>7900</v>
      </c>
      <c r="AC33" s="16">
        <f t="shared" si="1"/>
        <v>21836</v>
      </c>
      <c r="AD33" s="16">
        <v>22200</v>
      </c>
      <c r="AE33" s="16"/>
      <c r="AF33" s="16"/>
      <c r="AG33" s="17" t="s">
        <v>505</v>
      </c>
      <c r="AH33" s="58"/>
    </row>
    <row r="34" spans="1:34" s="5" customFormat="1" ht="12.75" customHeight="1">
      <c r="A34" s="35"/>
      <c r="B34" s="98" t="s">
        <v>30</v>
      </c>
      <c r="C34" s="36" t="s">
        <v>31</v>
      </c>
      <c r="D34" s="201" t="s">
        <v>32</v>
      </c>
      <c r="E34" s="202"/>
      <c r="F34" s="202"/>
      <c r="G34" s="203"/>
      <c r="H34" s="174">
        <v>0</v>
      </c>
      <c r="I34" s="174"/>
      <c r="J34" s="174"/>
      <c r="K34" s="37">
        <v>0</v>
      </c>
      <c r="L34" s="37">
        <v>0</v>
      </c>
      <c r="M34" s="174">
        <v>0</v>
      </c>
      <c r="N34" s="174"/>
      <c r="O34" s="174"/>
      <c r="P34" s="37">
        <v>0</v>
      </c>
      <c r="Q34" s="174">
        <v>0</v>
      </c>
      <c r="R34" s="174"/>
      <c r="S34" s="174">
        <v>0</v>
      </c>
      <c r="T34" s="174"/>
      <c r="U34" s="174"/>
      <c r="V34" s="174"/>
      <c r="W34" s="174"/>
      <c r="X34" s="38">
        <v>0</v>
      </c>
      <c r="Y34" s="35"/>
      <c r="Z34" s="35"/>
      <c r="AA34" s="35"/>
      <c r="AB34" s="8">
        <v>1650</v>
      </c>
      <c r="AC34" s="16">
        <f t="shared" si="1"/>
        <v>1650</v>
      </c>
      <c r="AD34" s="16">
        <v>1700</v>
      </c>
      <c r="AE34" s="16"/>
      <c r="AF34" s="16"/>
      <c r="AG34" s="17" t="s">
        <v>465</v>
      </c>
      <c r="AH34" s="58" t="s">
        <v>466</v>
      </c>
    </row>
    <row r="35" spans="2:32" ht="12.75">
      <c r="B35" s="97" t="s">
        <v>33</v>
      </c>
      <c r="C35" s="23"/>
      <c r="D35" s="204" t="s">
        <v>34</v>
      </c>
      <c r="E35" s="205"/>
      <c r="F35" s="205"/>
      <c r="G35" s="156"/>
      <c r="H35" s="175">
        <v>96472</v>
      </c>
      <c r="I35" s="175"/>
      <c r="J35" s="175"/>
      <c r="K35" s="24">
        <v>74168.84</v>
      </c>
      <c r="L35" s="24">
        <v>22303.16</v>
      </c>
      <c r="M35" s="175">
        <v>0</v>
      </c>
      <c r="N35" s="175"/>
      <c r="O35" s="175"/>
      <c r="P35" s="24">
        <v>74168.84</v>
      </c>
      <c r="Q35" s="175">
        <v>0</v>
      </c>
      <c r="R35" s="175"/>
      <c r="S35" s="175">
        <v>22303.16</v>
      </c>
      <c r="T35" s="175"/>
      <c r="U35" s="175"/>
      <c r="V35" s="175"/>
      <c r="W35" s="175"/>
      <c r="X35" s="25">
        <v>0.769</v>
      </c>
      <c r="AB35" s="7">
        <f>SUM(AB36)</f>
        <v>12000</v>
      </c>
      <c r="AC35" s="52">
        <f t="shared" si="1"/>
        <v>108472</v>
      </c>
      <c r="AD35" s="52">
        <f>SUM(AD36)</f>
        <v>103000</v>
      </c>
      <c r="AE35" s="52"/>
      <c r="AF35" s="52"/>
    </row>
    <row r="36" spans="2:32" ht="12.75" customHeight="1">
      <c r="B36" s="97" t="s">
        <v>35</v>
      </c>
      <c r="C36" s="23"/>
      <c r="D36" s="204" t="s">
        <v>36</v>
      </c>
      <c r="E36" s="205"/>
      <c r="F36" s="205"/>
      <c r="G36" s="156"/>
      <c r="H36" s="175">
        <v>96472</v>
      </c>
      <c r="I36" s="175"/>
      <c r="J36" s="175"/>
      <c r="K36" s="24">
        <v>74168.84</v>
      </c>
      <c r="L36" s="24">
        <v>22303.16</v>
      </c>
      <c r="M36" s="175">
        <v>0</v>
      </c>
      <c r="N36" s="175"/>
      <c r="O36" s="175"/>
      <c r="P36" s="24">
        <v>74168.84</v>
      </c>
      <c r="Q36" s="175">
        <v>0</v>
      </c>
      <c r="R36" s="175"/>
      <c r="S36" s="175">
        <v>22303.16</v>
      </c>
      <c r="T36" s="175"/>
      <c r="U36" s="175"/>
      <c r="V36" s="175"/>
      <c r="W36" s="175"/>
      <c r="X36" s="25">
        <v>0.769</v>
      </c>
      <c r="AB36" s="7">
        <f>SUM(AB37)</f>
        <v>12000</v>
      </c>
      <c r="AC36" s="52">
        <f t="shared" si="1"/>
        <v>108472</v>
      </c>
      <c r="AD36" s="52">
        <f>SUM(AD37+AD38)</f>
        <v>103000</v>
      </c>
      <c r="AE36" s="52"/>
      <c r="AF36" s="52"/>
    </row>
    <row r="37" spans="1:34" s="5" customFormat="1" ht="12" customHeight="1">
      <c r="A37" s="35"/>
      <c r="B37" s="98" t="s">
        <v>37</v>
      </c>
      <c r="C37" s="36" t="s">
        <v>38</v>
      </c>
      <c r="D37" s="201" t="s">
        <v>39</v>
      </c>
      <c r="E37" s="202"/>
      <c r="F37" s="202"/>
      <c r="G37" s="203"/>
      <c r="H37" s="174">
        <v>96472</v>
      </c>
      <c r="I37" s="174"/>
      <c r="J37" s="174"/>
      <c r="K37" s="37">
        <v>74168.84</v>
      </c>
      <c r="L37" s="37">
        <v>22303.16</v>
      </c>
      <c r="M37" s="174">
        <v>0</v>
      </c>
      <c r="N37" s="174"/>
      <c r="O37" s="174"/>
      <c r="P37" s="37">
        <v>74168.84</v>
      </c>
      <c r="Q37" s="174">
        <v>0</v>
      </c>
      <c r="R37" s="174"/>
      <c r="S37" s="174">
        <v>22303.16</v>
      </c>
      <c r="T37" s="174"/>
      <c r="U37" s="174"/>
      <c r="V37" s="174"/>
      <c r="W37" s="174"/>
      <c r="X37" s="38">
        <v>0.769</v>
      </c>
      <c r="Y37" s="35"/>
      <c r="Z37" s="35"/>
      <c r="AA37" s="35"/>
      <c r="AB37" s="8">
        <v>12000</v>
      </c>
      <c r="AC37" s="16">
        <f t="shared" si="1"/>
        <v>108472</v>
      </c>
      <c r="AD37" s="16">
        <v>103000</v>
      </c>
      <c r="AE37" s="16"/>
      <c r="AF37" s="16"/>
      <c r="AG37" s="59">
        <v>168000</v>
      </c>
      <c r="AH37" s="58"/>
    </row>
    <row r="38" spans="1:34" s="5" customFormat="1" ht="12.75" customHeight="1" hidden="1">
      <c r="A38" s="35"/>
      <c r="B38" s="98"/>
      <c r="C38" s="36"/>
      <c r="D38" s="201"/>
      <c r="E38" s="202"/>
      <c r="F38" s="202"/>
      <c r="G38" s="203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5"/>
      <c r="Z38" s="35"/>
      <c r="AA38" s="35"/>
      <c r="AB38" s="8"/>
      <c r="AC38" s="16"/>
      <c r="AD38" s="16"/>
      <c r="AE38" s="16"/>
      <c r="AF38" s="16"/>
      <c r="AG38" s="59"/>
      <c r="AH38" s="58"/>
    </row>
    <row r="39" spans="2:32" ht="12.75">
      <c r="B39" s="97" t="s">
        <v>40</v>
      </c>
      <c r="C39" s="23"/>
      <c r="D39" s="204" t="s">
        <v>41</v>
      </c>
      <c r="E39" s="205"/>
      <c r="F39" s="205"/>
      <c r="G39" s="156"/>
      <c r="H39" s="175">
        <v>4526</v>
      </c>
      <c r="I39" s="175"/>
      <c r="J39" s="175"/>
      <c r="K39" s="24">
        <v>4350.05</v>
      </c>
      <c r="L39" s="24">
        <v>175.95</v>
      </c>
      <c r="M39" s="175">
        <v>0</v>
      </c>
      <c r="N39" s="175"/>
      <c r="O39" s="175"/>
      <c r="P39" s="24">
        <v>4350.05</v>
      </c>
      <c r="Q39" s="175">
        <v>0</v>
      </c>
      <c r="R39" s="175"/>
      <c r="S39" s="175">
        <v>175.95</v>
      </c>
      <c r="T39" s="175"/>
      <c r="U39" s="175"/>
      <c r="V39" s="175"/>
      <c r="W39" s="175"/>
      <c r="X39" s="25">
        <v>0.961</v>
      </c>
      <c r="AB39" s="7">
        <f>SUM(AB43)</f>
        <v>1000</v>
      </c>
      <c r="AC39" s="52">
        <f t="shared" si="1"/>
        <v>5526</v>
      </c>
      <c r="AD39" s="52">
        <f>SUM(AD43+AD40)</f>
        <v>7200</v>
      </c>
      <c r="AE39" s="52">
        <v>7200</v>
      </c>
      <c r="AF39" s="52">
        <v>7200</v>
      </c>
    </row>
    <row r="40" spans="2:32" ht="12.75" customHeight="1">
      <c r="B40" s="97">
        <v>321</v>
      </c>
      <c r="C40" s="23"/>
      <c r="D40" s="204" t="s">
        <v>80</v>
      </c>
      <c r="E40" s="205"/>
      <c r="F40" s="205"/>
      <c r="G40" s="156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  <c r="AC40" s="52">
        <v>0</v>
      </c>
      <c r="AD40" s="52">
        <f>SUM(AD41)</f>
        <v>0</v>
      </c>
      <c r="AE40" s="52"/>
      <c r="AF40" s="52"/>
    </row>
    <row r="41" spans="2:32" ht="12.75" customHeight="1">
      <c r="B41" s="97">
        <v>3212</v>
      </c>
      <c r="C41" s="23"/>
      <c r="D41" s="204" t="s">
        <v>93</v>
      </c>
      <c r="E41" s="205"/>
      <c r="F41" s="205"/>
      <c r="G41" s="156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  <c r="AC41" s="52">
        <v>0</v>
      </c>
      <c r="AD41" s="52">
        <f>SUM(AD42)</f>
        <v>0</v>
      </c>
      <c r="AE41" s="52"/>
      <c r="AF41" s="52"/>
    </row>
    <row r="42" spans="1:34" s="5" customFormat="1" ht="12.75" hidden="1">
      <c r="A42" s="35"/>
      <c r="B42" s="98"/>
      <c r="C42" s="36"/>
      <c r="D42" s="201"/>
      <c r="E42" s="202"/>
      <c r="F42" s="202"/>
      <c r="G42" s="203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35"/>
      <c r="Z42" s="35"/>
      <c r="AA42" s="35"/>
      <c r="AB42" s="8"/>
      <c r="AC42" s="16"/>
      <c r="AD42" s="16"/>
      <c r="AE42" s="16"/>
      <c r="AF42" s="16"/>
      <c r="AG42" s="17"/>
      <c r="AH42" s="58"/>
    </row>
    <row r="43" spans="2:32" ht="12.75">
      <c r="B43" s="97" t="s">
        <v>42</v>
      </c>
      <c r="C43" s="23"/>
      <c r="D43" s="204" t="s">
        <v>43</v>
      </c>
      <c r="E43" s="205"/>
      <c r="F43" s="205"/>
      <c r="G43" s="156"/>
      <c r="H43" s="175">
        <v>4526</v>
      </c>
      <c r="I43" s="175"/>
      <c r="J43" s="175"/>
      <c r="K43" s="24">
        <v>4350.05</v>
      </c>
      <c r="L43" s="24">
        <v>175.95</v>
      </c>
      <c r="M43" s="175">
        <v>0</v>
      </c>
      <c r="N43" s="175"/>
      <c r="O43" s="175"/>
      <c r="P43" s="24">
        <v>4350.05</v>
      </c>
      <c r="Q43" s="175">
        <v>0</v>
      </c>
      <c r="R43" s="175"/>
      <c r="S43" s="175">
        <v>175.95</v>
      </c>
      <c r="T43" s="175"/>
      <c r="U43" s="175"/>
      <c r="V43" s="175"/>
      <c r="W43" s="175"/>
      <c r="X43" s="25">
        <v>0.961</v>
      </c>
      <c r="AB43" s="7">
        <f>SUM(AB44)</f>
        <v>1000</v>
      </c>
      <c r="AC43" s="52">
        <f t="shared" si="1"/>
        <v>5526</v>
      </c>
      <c r="AD43" s="52">
        <f>SUM(AD44)</f>
        <v>7200</v>
      </c>
      <c r="AE43" s="52"/>
      <c r="AF43" s="52"/>
    </row>
    <row r="44" spans="2:32" ht="12.75" customHeight="1">
      <c r="B44" s="97" t="s">
        <v>44</v>
      </c>
      <c r="C44" s="23"/>
      <c r="D44" s="204" t="s">
        <v>45</v>
      </c>
      <c r="E44" s="205"/>
      <c r="F44" s="205"/>
      <c r="G44" s="156"/>
      <c r="H44" s="175">
        <v>4526</v>
      </c>
      <c r="I44" s="175"/>
      <c r="J44" s="175"/>
      <c r="K44" s="24">
        <v>4350.05</v>
      </c>
      <c r="L44" s="24">
        <v>175.95</v>
      </c>
      <c r="M44" s="175">
        <v>0</v>
      </c>
      <c r="N44" s="175"/>
      <c r="O44" s="175"/>
      <c r="P44" s="24">
        <v>4350.05</v>
      </c>
      <c r="Q44" s="175">
        <v>0</v>
      </c>
      <c r="R44" s="175"/>
      <c r="S44" s="175">
        <v>175.95</v>
      </c>
      <c r="T44" s="175"/>
      <c r="U44" s="175"/>
      <c r="V44" s="175"/>
      <c r="W44" s="175"/>
      <c r="X44" s="25">
        <v>0.961</v>
      </c>
      <c r="AB44" s="7">
        <f>SUM(AB45)</f>
        <v>1000</v>
      </c>
      <c r="AC44" s="52">
        <f t="shared" si="1"/>
        <v>5526</v>
      </c>
      <c r="AD44" s="52">
        <f>SUM(AD45)</f>
        <v>7200</v>
      </c>
      <c r="AE44" s="52"/>
      <c r="AF44" s="52"/>
    </row>
    <row r="45" spans="1:34" s="5" customFormat="1" ht="12.75" customHeight="1">
      <c r="A45" s="35"/>
      <c r="B45" s="98" t="s">
        <v>46</v>
      </c>
      <c r="C45" s="36" t="s">
        <v>47</v>
      </c>
      <c r="D45" s="201" t="s">
        <v>48</v>
      </c>
      <c r="E45" s="202"/>
      <c r="F45" s="202"/>
      <c r="G45" s="203"/>
      <c r="H45" s="174">
        <v>4526</v>
      </c>
      <c r="I45" s="174"/>
      <c r="J45" s="174"/>
      <c r="K45" s="37">
        <v>4350.05</v>
      </c>
      <c r="L45" s="37">
        <v>175.95</v>
      </c>
      <c r="M45" s="174">
        <v>0</v>
      </c>
      <c r="N45" s="174"/>
      <c r="O45" s="174"/>
      <c r="P45" s="37">
        <v>4350.05</v>
      </c>
      <c r="Q45" s="174">
        <v>0</v>
      </c>
      <c r="R45" s="174"/>
      <c r="S45" s="174">
        <v>175.95</v>
      </c>
      <c r="T45" s="174"/>
      <c r="U45" s="174"/>
      <c r="V45" s="174"/>
      <c r="W45" s="174"/>
      <c r="X45" s="38">
        <v>0.961</v>
      </c>
      <c r="Y45" s="35"/>
      <c r="Z45" s="35"/>
      <c r="AA45" s="35"/>
      <c r="AB45" s="8">
        <v>1000</v>
      </c>
      <c r="AC45" s="16">
        <f t="shared" si="1"/>
        <v>5526</v>
      </c>
      <c r="AD45" s="16">
        <v>7200</v>
      </c>
      <c r="AE45" s="16"/>
      <c r="AF45" s="16"/>
      <c r="AG45" s="17" t="s">
        <v>486</v>
      </c>
      <c r="AH45" s="58"/>
    </row>
    <row r="46" spans="2:32" ht="12.75" customHeight="1">
      <c r="B46" s="154" t="s">
        <v>49</v>
      </c>
      <c r="C46" s="155"/>
      <c r="D46" s="155"/>
      <c r="E46" s="155"/>
      <c r="F46" s="155"/>
      <c r="G46" s="148"/>
      <c r="H46" s="176">
        <v>530</v>
      </c>
      <c r="I46" s="176"/>
      <c r="J46" s="176"/>
      <c r="K46" s="21">
        <v>61.65</v>
      </c>
      <c r="L46" s="21">
        <v>468.35</v>
      </c>
      <c r="M46" s="176">
        <v>0</v>
      </c>
      <c r="N46" s="176"/>
      <c r="O46" s="176"/>
      <c r="P46" s="21">
        <v>61.65</v>
      </c>
      <c r="Q46" s="176">
        <v>0</v>
      </c>
      <c r="R46" s="176"/>
      <c r="S46" s="176">
        <v>468.35</v>
      </c>
      <c r="T46" s="176"/>
      <c r="U46" s="176"/>
      <c r="V46" s="176"/>
      <c r="W46" s="176"/>
      <c r="X46" s="22">
        <v>0.116</v>
      </c>
      <c r="AB46" s="7">
        <f>SUM(AB47)</f>
        <v>200</v>
      </c>
      <c r="AC46" s="56">
        <f t="shared" si="1"/>
        <v>730</v>
      </c>
      <c r="AD46" s="56">
        <f>SUM(AD47)</f>
        <v>800</v>
      </c>
      <c r="AE46" s="56">
        <v>800</v>
      </c>
      <c r="AF46" s="56">
        <v>800</v>
      </c>
    </row>
    <row r="47" spans="2:32" ht="12.75" customHeight="1">
      <c r="B47" s="97" t="s">
        <v>50</v>
      </c>
      <c r="C47" s="23"/>
      <c r="D47" s="204" t="s">
        <v>51</v>
      </c>
      <c r="E47" s="205"/>
      <c r="F47" s="205"/>
      <c r="G47" s="156"/>
      <c r="H47" s="175">
        <v>530</v>
      </c>
      <c r="I47" s="175"/>
      <c r="J47" s="175"/>
      <c r="K47" s="24">
        <v>61.65</v>
      </c>
      <c r="L47" s="24">
        <v>468.35</v>
      </c>
      <c r="M47" s="175">
        <v>0</v>
      </c>
      <c r="N47" s="175"/>
      <c r="O47" s="175"/>
      <c r="P47" s="24">
        <v>61.65</v>
      </c>
      <c r="Q47" s="175">
        <v>0</v>
      </c>
      <c r="R47" s="175"/>
      <c r="S47" s="175">
        <v>468.35</v>
      </c>
      <c r="T47" s="175"/>
      <c r="U47" s="175"/>
      <c r="V47" s="175"/>
      <c r="W47" s="175"/>
      <c r="X47" s="25">
        <v>0.116</v>
      </c>
      <c r="AB47" s="7">
        <f>SUM(AB48)</f>
        <v>200</v>
      </c>
      <c r="AC47" s="52">
        <f t="shared" si="1"/>
        <v>730</v>
      </c>
      <c r="AD47" s="52">
        <f>SUM(AD48)</f>
        <v>800</v>
      </c>
      <c r="AE47" s="52">
        <v>800</v>
      </c>
      <c r="AF47" s="52">
        <v>800</v>
      </c>
    </row>
    <row r="48" spans="2:32" ht="12.75">
      <c r="B48" s="97" t="s">
        <v>40</v>
      </c>
      <c r="C48" s="23"/>
      <c r="D48" s="204" t="s">
        <v>41</v>
      </c>
      <c r="E48" s="205"/>
      <c r="F48" s="205"/>
      <c r="G48" s="156"/>
      <c r="H48" s="175">
        <v>530</v>
      </c>
      <c r="I48" s="187"/>
      <c r="J48" s="187"/>
      <c r="K48" s="24">
        <v>61.65</v>
      </c>
      <c r="L48" s="24">
        <v>468.35</v>
      </c>
      <c r="M48" s="175">
        <v>0</v>
      </c>
      <c r="N48" s="187"/>
      <c r="O48" s="187"/>
      <c r="P48" s="24">
        <v>61.65</v>
      </c>
      <c r="Q48" s="175">
        <v>0</v>
      </c>
      <c r="R48" s="187"/>
      <c r="S48" s="175">
        <v>468.35</v>
      </c>
      <c r="T48" s="187"/>
      <c r="U48" s="187"/>
      <c r="V48" s="187"/>
      <c r="W48" s="187"/>
      <c r="X48" s="25">
        <v>0.116</v>
      </c>
      <c r="AB48" s="7">
        <f>SUM(AB49)</f>
        <v>200</v>
      </c>
      <c r="AC48" s="52">
        <f t="shared" si="1"/>
        <v>730</v>
      </c>
      <c r="AD48" s="52">
        <f>SUM(AD49)</f>
        <v>800</v>
      </c>
      <c r="AE48" s="52">
        <v>800</v>
      </c>
      <c r="AF48" s="52">
        <v>800</v>
      </c>
    </row>
    <row r="49" spans="2:32" ht="12.75" customHeight="1">
      <c r="B49" s="97" t="s">
        <v>52</v>
      </c>
      <c r="C49" s="23"/>
      <c r="D49" s="204" t="s">
        <v>53</v>
      </c>
      <c r="E49" s="205"/>
      <c r="F49" s="205"/>
      <c r="G49" s="156"/>
      <c r="H49" s="175">
        <v>530</v>
      </c>
      <c r="I49" s="187"/>
      <c r="J49" s="187"/>
      <c r="K49" s="24">
        <v>61.65</v>
      </c>
      <c r="L49" s="24">
        <v>468.35</v>
      </c>
      <c r="M49" s="175">
        <v>0</v>
      </c>
      <c r="N49" s="187"/>
      <c r="O49" s="187"/>
      <c r="P49" s="24">
        <v>61.65</v>
      </c>
      <c r="Q49" s="175">
        <v>0</v>
      </c>
      <c r="R49" s="187"/>
      <c r="S49" s="175">
        <v>468.35</v>
      </c>
      <c r="T49" s="187"/>
      <c r="U49" s="187"/>
      <c r="V49" s="187"/>
      <c r="W49" s="187"/>
      <c r="X49" s="25">
        <v>0.116</v>
      </c>
      <c r="AB49" s="7">
        <f>SUM(AB50)</f>
        <v>200</v>
      </c>
      <c r="AC49" s="52">
        <f t="shared" si="1"/>
        <v>730</v>
      </c>
      <c r="AD49" s="52">
        <f>SUM(AD50)</f>
        <v>800</v>
      </c>
      <c r="AE49" s="52"/>
      <c r="AF49" s="52"/>
    </row>
    <row r="50" spans="2:32" ht="12.75" customHeight="1">
      <c r="B50" s="97" t="s">
        <v>54</v>
      </c>
      <c r="C50" s="23"/>
      <c r="D50" s="204" t="s">
        <v>55</v>
      </c>
      <c r="E50" s="205"/>
      <c r="F50" s="205"/>
      <c r="G50" s="156"/>
      <c r="H50" s="175">
        <v>530</v>
      </c>
      <c r="I50" s="187"/>
      <c r="J50" s="187"/>
      <c r="K50" s="24">
        <v>61.65</v>
      </c>
      <c r="L50" s="24">
        <v>468.35</v>
      </c>
      <c r="M50" s="175">
        <v>0</v>
      </c>
      <c r="N50" s="187"/>
      <c r="O50" s="187"/>
      <c r="P50" s="24">
        <v>61.65</v>
      </c>
      <c r="Q50" s="175">
        <v>0</v>
      </c>
      <c r="R50" s="187"/>
      <c r="S50" s="175">
        <v>468.35</v>
      </c>
      <c r="T50" s="187"/>
      <c r="U50" s="187"/>
      <c r="V50" s="187"/>
      <c r="W50" s="187"/>
      <c r="X50" s="25">
        <v>0.116</v>
      </c>
      <c r="AB50" s="7">
        <f>SUM(AB51)</f>
        <v>200</v>
      </c>
      <c r="AC50" s="52">
        <f t="shared" si="1"/>
        <v>730</v>
      </c>
      <c r="AD50" s="52">
        <f>SUM(AD51)</f>
        <v>800</v>
      </c>
      <c r="AE50" s="52"/>
      <c r="AF50" s="52"/>
    </row>
    <row r="51" spans="1:34" s="5" customFormat="1" ht="12.75" customHeight="1">
      <c r="A51" s="35"/>
      <c r="B51" s="98" t="s">
        <v>56</v>
      </c>
      <c r="C51" s="36" t="s">
        <v>57</v>
      </c>
      <c r="D51" s="201" t="s">
        <v>58</v>
      </c>
      <c r="E51" s="202"/>
      <c r="F51" s="202"/>
      <c r="G51" s="203"/>
      <c r="H51" s="174">
        <v>530</v>
      </c>
      <c r="I51" s="188"/>
      <c r="J51" s="188"/>
      <c r="K51" s="37">
        <v>61.65</v>
      </c>
      <c r="L51" s="37">
        <v>468.35</v>
      </c>
      <c r="M51" s="174">
        <v>0</v>
      </c>
      <c r="N51" s="188"/>
      <c r="O51" s="188"/>
      <c r="P51" s="37">
        <v>61.65</v>
      </c>
      <c r="Q51" s="174">
        <v>0</v>
      </c>
      <c r="R51" s="188"/>
      <c r="S51" s="174">
        <v>468.35</v>
      </c>
      <c r="T51" s="188"/>
      <c r="U51" s="188"/>
      <c r="V51" s="188"/>
      <c r="W51" s="188"/>
      <c r="X51" s="38">
        <v>0.116</v>
      </c>
      <c r="Y51" s="35"/>
      <c r="Z51" s="35"/>
      <c r="AA51" s="35"/>
      <c r="AB51" s="8">
        <v>200</v>
      </c>
      <c r="AC51" s="16">
        <f t="shared" si="1"/>
        <v>730</v>
      </c>
      <c r="AD51" s="16">
        <v>800</v>
      </c>
      <c r="AE51" s="16"/>
      <c r="AF51" s="16"/>
      <c r="AG51" s="17"/>
      <c r="AH51" s="58"/>
    </row>
    <row r="52" spans="2:32" ht="12.75" customHeight="1">
      <c r="B52" s="154" t="s">
        <v>59</v>
      </c>
      <c r="C52" s="155"/>
      <c r="D52" s="155"/>
      <c r="E52" s="155"/>
      <c r="F52" s="155"/>
      <c r="G52" s="148"/>
      <c r="H52" s="176">
        <v>356292</v>
      </c>
      <c r="I52" s="187"/>
      <c r="J52" s="187"/>
      <c r="K52" s="21">
        <v>197513.19</v>
      </c>
      <c r="L52" s="21">
        <v>158778.81</v>
      </c>
      <c r="M52" s="176">
        <v>0</v>
      </c>
      <c r="N52" s="187"/>
      <c r="O52" s="187"/>
      <c r="P52" s="21">
        <v>197513.19</v>
      </c>
      <c r="Q52" s="176">
        <v>2772.47</v>
      </c>
      <c r="R52" s="187"/>
      <c r="S52" s="176">
        <v>156006.34</v>
      </c>
      <c r="T52" s="187"/>
      <c r="U52" s="187"/>
      <c r="V52" s="187"/>
      <c r="W52" s="187"/>
      <c r="X52" s="22">
        <v>0.562</v>
      </c>
      <c r="AB52" s="7">
        <f>SUM(AB53)</f>
        <v>-10000</v>
      </c>
      <c r="AC52" s="56">
        <f t="shared" si="1"/>
        <v>346292</v>
      </c>
      <c r="AD52" s="56">
        <f>SUM(AD53)</f>
        <v>425950</v>
      </c>
      <c r="AE52" s="56">
        <f>SUM(AE53)</f>
        <v>412530</v>
      </c>
      <c r="AF52" s="56">
        <f>SUM(AF53)</f>
        <v>412530</v>
      </c>
    </row>
    <row r="53" spans="2:32" ht="12.75" customHeight="1">
      <c r="B53" s="97" t="s">
        <v>50</v>
      </c>
      <c r="C53" s="23"/>
      <c r="D53" s="204" t="s">
        <v>51</v>
      </c>
      <c r="E53" s="205"/>
      <c r="F53" s="205"/>
      <c r="G53" s="156"/>
      <c r="H53" s="175">
        <v>356292</v>
      </c>
      <c r="I53" s="187"/>
      <c r="J53" s="187"/>
      <c r="K53" s="24">
        <v>197513.19</v>
      </c>
      <c r="L53" s="24">
        <v>158778.81</v>
      </c>
      <c r="M53" s="175">
        <v>0</v>
      </c>
      <c r="N53" s="187"/>
      <c r="O53" s="187"/>
      <c r="P53" s="24">
        <v>197513.19</v>
      </c>
      <c r="Q53" s="175">
        <v>2772.47</v>
      </c>
      <c r="R53" s="187"/>
      <c r="S53" s="175">
        <v>156006.34</v>
      </c>
      <c r="T53" s="187"/>
      <c r="U53" s="187"/>
      <c r="V53" s="187"/>
      <c r="W53" s="187"/>
      <c r="X53" s="25">
        <v>0.562</v>
      </c>
      <c r="AB53" s="7">
        <f>SUM(AB54+AB68+AB155)</f>
        <v>-10000</v>
      </c>
      <c r="AC53" s="52">
        <f t="shared" si="1"/>
        <v>346292</v>
      </c>
      <c r="AD53" s="52">
        <f>SUM(AD54+AD68+AD155)</f>
        <v>425950</v>
      </c>
      <c r="AE53" s="52">
        <f>SUM(AE54+AE68+AE155)</f>
        <v>412530</v>
      </c>
      <c r="AF53" s="52">
        <f>SUM(AF54+AF68+AF155)</f>
        <v>412530</v>
      </c>
    </row>
    <row r="54" spans="2:32" ht="12.75" customHeight="1">
      <c r="B54" s="97" t="s">
        <v>60</v>
      </c>
      <c r="C54" s="23"/>
      <c r="D54" s="204" t="s">
        <v>61</v>
      </c>
      <c r="E54" s="205"/>
      <c r="F54" s="205"/>
      <c r="G54" s="156"/>
      <c r="H54" s="175">
        <v>147582</v>
      </c>
      <c r="I54" s="187"/>
      <c r="J54" s="187"/>
      <c r="K54" s="24">
        <v>92020.4</v>
      </c>
      <c r="L54" s="24">
        <v>55561.6</v>
      </c>
      <c r="M54" s="175">
        <v>0</v>
      </c>
      <c r="N54" s="187"/>
      <c r="O54" s="187"/>
      <c r="P54" s="24">
        <v>92020.4</v>
      </c>
      <c r="Q54" s="175">
        <v>0</v>
      </c>
      <c r="R54" s="187"/>
      <c r="S54" s="175">
        <v>55561.6</v>
      </c>
      <c r="T54" s="187"/>
      <c r="U54" s="187"/>
      <c r="V54" s="187"/>
      <c r="W54" s="187"/>
      <c r="X54" s="25">
        <v>0.624</v>
      </c>
      <c r="AB54" s="7">
        <f>SUM(AB55+AB58+AB65)</f>
        <v>-13430</v>
      </c>
      <c r="AC54" s="52">
        <f t="shared" si="1"/>
        <v>134152</v>
      </c>
      <c r="AD54" s="52">
        <f>SUM(AD55+AD58+AD65)</f>
        <v>164700</v>
      </c>
      <c r="AE54" s="52">
        <v>164700</v>
      </c>
      <c r="AF54" s="52">
        <v>164700</v>
      </c>
    </row>
    <row r="55" spans="2:32" ht="12.75">
      <c r="B55" s="97" t="s">
        <v>62</v>
      </c>
      <c r="C55" s="23"/>
      <c r="D55" s="204" t="s">
        <v>63</v>
      </c>
      <c r="E55" s="205"/>
      <c r="F55" s="205"/>
      <c r="G55" s="156"/>
      <c r="H55" s="175">
        <v>62662</v>
      </c>
      <c r="I55" s="187"/>
      <c r="J55" s="187"/>
      <c r="K55" s="24">
        <v>57655.98</v>
      </c>
      <c r="L55" s="24">
        <v>5006.02</v>
      </c>
      <c r="M55" s="175">
        <v>0</v>
      </c>
      <c r="N55" s="187"/>
      <c r="O55" s="187"/>
      <c r="P55" s="24">
        <v>57655.98</v>
      </c>
      <c r="Q55" s="175">
        <v>0</v>
      </c>
      <c r="R55" s="187"/>
      <c r="S55" s="175">
        <v>5006.02</v>
      </c>
      <c r="T55" s="187"/>
      <c r="U55" s="187"/>
      <c r="V55" s="187"/>
      <c r="W55" s="187"/>
      <c r="X55" s="25">
        <v>0.92</v>
      </c>
      <c r="AB55" s="7">
        <f>SUM(AB56)</f>
        <v>11000</v>
      </c>
      <c r="AC55" s="52">
        <f t="shared" si="1"/>
        <v>73662</v>
      </c>
      <c r="AD55" s="52">
        <f>SUM(AD56)</f>
        <v>120000</v>
      </c>
      <c r="AE55" s="52"/>
      <c r="AF55" s="52"/>
    </row>
    <row r="56" spans="2:32" ht="12.75">
      <c r="B56" s="97" t="s">
        <v>64</v>
      </c>
      <c r="C56" s="23"/>
      <c r="D56" s="204" t="s">
        <v>65</v>
      </c>
      <c r="E56" s="205"/>
      <c r="F56" s="205"/>
      <c r="G56" s="156"/>
      <c r="H56" s="175">
        <v>62662</v>
      </c>
      <c r="I56" s="187"/>
      <c r="J56" s="187"/>
      <c r="K56" s="24">
        <v>57655.98</v>
      </c>
      <c r="L56" s="24">
        <v>5006.02</v>
      </c>
      <c r="M56" s="175">
        <v>0</v>
      </c>
      <c r="N56" s="187"/>
      <c r="O56" s="187"/>
      <c r="P56" s="24">
        <v>57655.98</v>
      </c>
      <c r="Q56" s="175">
        <v>0</v>
      </c>
      <c r="R56" s="187"/>
      <c r="S56" s="175">
        <v>5006.02</v>
      </c>
      <c r="T56" s="187"/>
      <c r="U56" s="187"/>
      <c r="V56" s="187"/>
      <c r="W56" s="187"/>
      <c r="X56" s="25">
        <v>0.92</v>
      </c>
      <c r="AB56" s="7">
        <f>SUM(AB57)</f>
        <v>11000</v>
      </c>
      <c r="AC56" s="52">
        <f t="shared" si="1"/>
        <v>73662</v>
      </c>
      <c r="AD56" s="52">
        <f>SUM(AD57)</f>
        <v>120000</v>
      </c>
      <c r="AE56" s="52"/>
      <c r="AF56" s="52"/>
    </row>
    <row r="57" spans="1:34" s="5" customFormat="1" ht="12.75">
      <c r="A57" s="35"/>
      <c r="B57" s="98" t="s">
        <v>16</v>
      </c>
      <c r="C57" s="36" t="s">
        <v>66</v>
      </c>
      <c r="D57" s="201" t="s">
        <v>17</v>
      </c>
      <c r="E57" s="202"/>
      <c r="F57" s="202"/>
      <c r="G57" s="203"/>
      <c r="H57" s="174">
        <v>62662</v>
      </c>
      <c r="I57" s="188"/>
      <c r="J57" s="188"/>
      <c r="K57" s="37">
        <v>57655.98</v>
      </c>
      <c r="L57" s="37">
        <v>5006.02</v>
      </c>
      <c r="M57" s="174">
        <v>0</v>
      </c>
      <c r="N57" s="188"/>
      <c r="O57" s="188"/>
      <c r="P57" s="37">
        <v>57655.98</v>
      </c>
      <c r="Q57" s="174">
        <v>0</v>
      </c>
      <c r="R57" s="188"/>
      <c r="S57" s="174">
        <v>5006.02</v>
      </c>
      <c r="T57" s="188"/>
      <c r="U57" s="188"/>
      <c r="V57" s="188"/>
      <c r="W57" s="188"/>
      <c r="X57" s="38">
        <v>0.92</v>
      </c>
      <c r="Y57" s="35"/>
      <c r="Z57" s="35"/>
      <c r="AA57" s="35"/>
      <c r="AB57" s="8">
        <v>11000</v>
      </c>
      <c r="AC57" s="16">
        <f t="shared" si="1"/>
        <v>73662</v>
      </c>
      <c r="AD57" s="16">
        <v>120000</v>
      </c>
      <c r="AE57" s="16"/>
      <c r="AF57" s="16"/>
      <c r="AG57" s="17"/>
      <c r="AH57" s="58"/>
    </row>
    <row r="58" spans="1:34" s="10" customFormat="1" ht="12.75" customHeight="1">
      <c r="A58" s="39"/>
      <c r="B58" s="99" t="s">
        <v>18</v>
      </c>
      <c r="C58" s="40"/>
      <c r="D58" s="227" t="s">
        <v>19</v>
      </c>
      <c r="E58" s="228"/>
      <c r="F58" s="228"/>
      <c r="G58" s="229"/>
      <c r="H58" s="199">
        <v>29416</v>
      </c>
      <c r="I58" s="200"/>
      <c r="J58" s="200"/>
      <c r="K58" s="41">
        <v>19433.89</v>
      </c>
      <c r="L58" s="41">
        <v>9982.11</v>
      </c>
      <c r="M58" s="199">
        <v>0</v>
      </c>
      <c r="N58" s="200"/>
      <c r="O58" s="200"/>
      <c r="P58" s="41">
        <v>19433.89</v>
      </c>
      <c r="Q58" s="199">
        <v>0</v>
      </c>
      <c r="R58" s="200"/>
      <c r="S58" s="199">
        <v>9982.11</v>
      </c>
      <c r="T58" s="200"/>
      <c r="U58" s="200"/>
      <c r="V58" s="200"/>
      <c r="W58" s="200"/>
      <c r="X58" s="42">
        <v>0.661</v>
      </c>
      <c r="Y58" s="39"/>
      <c r="Z58" s="39"/>
      <c r="AA58" s="39"/>
      <c r="AB58" s="11">
        <f>SUM(AB59)</f>
        <v>-2700</v>
      </c>
      <c r="AC58" s="52">
        <f t="shared" si="1"/>
        <v>26716</v>
      </c>
      <c r="AD58" s="52">
        <f>SUM(AD59)</f>
        <v>14600</v>
      </c>
      <c r="AE58" s="52"/>
      <c r="AF58" s="52"/>
      <c r="AG58" s="13"/>
      <c r="AH58" s="12"/>
    </row>
    <row r="59" spans="1:34" s="10" customFormat="1" ht="12" customHeight="1">
      <c r="A59" s="39"/>
      <c r="B59" s="99" t="s">
        <v>20</v>
      </c>
      <c r="C59" s="40"/>
      <c r="D59" s="227" t="s">
        <v>19</v>
      </c>
      <c r="E59" s="228"/>
      <c r="F59" s="228"/>
      <c r="G59" s="229"/>
      <c r="H59" s="199">
        <v>29416</v>
      </c>
      <c r="I59" s="200"/>
      <c r="J59" s="200"/>
      <c r="K59" s="41">
        <v>19433.89</v>
      </c>
      <c r="L59" s="41">
        <v>9982.11</v>
      </c>
      <c r="M59" s="199">
        <v>0</v>
      </c>
      <c r="N59" s="200"/>
      <c r="O59" s="200"/>
      <c r="P59" s="41">
        <v>19433.89</v>
      </c>
      <c r="Q59" s="199">
        <v>0</v>
      </c>
      <c r="R59" s="200"/>
      <c r="S59" s="199">
        <v>9982.11</v>
      </c>
      <c r="T59" s="200"/>
      <c r="U59" s="200"/>
      <c r="V59" s="200"/>
      <c r="W59" s="200"/>
      <c r="X59" s="42">
        <v>0.661</v>
      </c>
      <c r="Y59" s="39"/>
      <c r="Z59" s="39"/>
      <c r="AA59" s="39"/>
      <c r="AB59" s="11">
        <f>SUM(AB60+AB61+AB62+AB63+AB64)</f>
        <v>-2700</v>
      </c>
      <c r="AC59" s="52">
        <f t="shared" si="1"/>
        <v>26716</v>
      </c>
      <c r="AD59" s="52">
        <f>SUM(AD61:AD63)</f>
        <v>14600</v>
      </c>
      <c r="AE59" s="52"/>
      <c r="AF59" s="52"/>
      <c r="AG59" s="13"/>
      <c r="AH59" s="12"/>
    </row>
    <row r="60" spans="1:34" s="5" customFormat="1" ht="12.75" hidden="1">
      <c r="A60" s="35"/>
      <c r="B60" s="98" t="s">
        <v>67</v>
      </c>
      <c r="C60" s="36" t="s">
        <v>68</v>
      </c>
      <c r="D60" s="201" t="s">
        <v>69</v>
      </c>
      <c r="E60" s="202"/>
      <c r="F60" s="202"/>
      <c r="G60" s="203"/>
      <c r="H60" s="174">
        <v>265</v>
      </c>
      <c r="I60" s="188"/>
      <c r="J60" s="188"/>
      <c r="K60" s="37">
        <v>0</v>
      </c>
      <c r="L60" s="37">
        <v>265</v>
      </c>
      <c r="M60" s="174">
        <v>0</v>
      </c>
      <c r="N60" s="188"/>
      <c r="O60" s="188"/>
      <c r="P60" s="37">
        <v>0</v>
      </c>
      <c r="Q60" s="174">
        <v>0</v>
      </c>
      <c r="R60" s="188"/>
      <c r="S60" s="174">
        <v>265</v>
      </c>
      <c r="T60" s="188"/>
      <c r="U60" s="188"/>
      <c r="V60" s="188"/>
      <c r="W60" s="188"/>
      <c r="X60" s="38">
        <v>0</v>
      </c>
      <c r="Y60" s="35"/>
      <c r="Z60" s="35"/>
      <c r="AA60" s="35"/>
      <c r="AB60" s="8">
        <v>0</v>
      </c>
      <c r="AC60" s="16">
        <f t="shared" si="1"/>
        <v>265</v>
      </c>
      <c r="AD60" s="16">
        <v>0</v>
      </c>
      <c r="AE60" s="16"/>
      <c r="AF60" s="16"/>
      <c r="AG60" s="17"/>
      <c r="AH60" s="58" t="s">
        <v>466</v>
      </c>
    </row>
    <row r="61" spans="1:34" s="5" customFormat="1" ht="12.75">
      <c r="A61" s="35"/>
      <c r="B61" s="98" t="s">
        <v>21</v>
      </c>
      <c r="C61" s="36" t="s">
        <v>70</v>
      </c>
      <c r="D61" s="201" t="s">
        <v>23</v>
      </c>
      <c r="E61" s="202"/>
      <c r="F61" s="202"/>
      <c r="G61" s="203"/>
      <c r="H61" s="174">
        <v>3846</v>
      </c>
      <c r="I61" s="188"/>
      <c r="J61" s="188"/>
      <c r="K61" s="37">
        <v>4101.86</v>
      </c>
      <c r="L61" s="37">
        <v>-255.86</v>
      </c>
      <c r="M61" s="174">
        <v>0</v>
      </c>
      <c r="N61" s="188"/>
      <c r="O61" s="188"/>
      <c r="P61" s="37">
        <v>4101.86</v>
      </c>
      <c r="Q61" s="174">
        <v>0</v>
      </c>
      <c r="R61" s="188"/>
      <c r="S61" s="174">
        <v>-255.86</v>
      </c>
      <c r="T61" s="188"/>
      <c r="U61" s="188"/>
      <c r="V61" s="188"/>
      <c r="W61" s="188"/>
      <c r="X61" s="38">
        <v>1.067</v>
      </c>
      <c r="Y61" s="35"/>
      <c r="Z61" s="35"/>
      <c r="AA61" s="35"/>
      <c r="AB61" s="8">
        <v>1700</v>
      </c>
      <c r="AC61" s="16">
        <f t="shared" si="1"/>
        <v>5546</v>
      </c>
      <c r="AD61" s="16">
        <v>6100</v>
      </c>
      <c r="AE61" s="16"/>
      <c r="AF61" s="16"/>
      <c r="AG61" s="17" t="s">
        <v>488</v>
      </c>
      <c r="AH61" s="58"/>
    </row>
    <row r="62" spans="1:34" s="5" customFormat="1" ht="12.75">
      <c r="A62" s="35"/>
      <c r="B62" s="98" t="s">
        <v>71</v>
      </c>
      <c r="C62" s="36" t="s">
        <v>72</v>
      </c>
      <c r="D62" s="201" t="s">
        <v>73</v>
      </c>
      <c r="E62" s="202"/>
      <c r="F62" s="202"/>
      <c r="G62" s="203"/>
      <c r="H62" s="174">
        <v>3890</v>
      </c>
      <c r="I62" s="188"/>
      <c r="J62" s="188"/>
      <c r="K62" s="37">
        <v>0</v>
      </c>
      <c r="L62" s="37">
        <v>3890</v>
      </c>
      <c r="M62" s="174">
        <v>0</v>
      </c>
      <c r="N62" s="188"/>
      <c r="O62" s="188"/>
      <c r="P62" s="37">
        <v>0</v>
      </c>
      <c r="Q62" s="174">
        <v>0</v>
      </c>
      <c r="R62" s="188"/>
      <c r="S62" s="174">
        <v>3890</v>
      </c>
      <c r="T62" s="188"/>
      <c r="U62" s="188"/>
      <c r="V62" s="188"/>
      <c r="W62" s="188"/>
      <c r="X62" s="38">
        <v>0</v>
      </c>
      <c r="Y62" s="35"/>
      <c r="Z62" s="35"/>
      <c r="AA62" s="35"/>
      <c r="AB62" s="8">
        <v>0</v>
      </c>
      <c r="AC62" s="16">
        <f t="shared" si="1"/>
        <v>3890</v>
      </c>
      <c r="AD62" s="16">
        <v>4100</v>
      </c>
      <c r="AE62" s="16"/>
      <c r="AF62" s="16"/>
      <c r="AG62" s="17" t="s">
        <v>512</v>
      </c>
      <c r="AH62" s="58"/>
    </row>
    <row r="63" spans="1:34" s="5" customFormat="1" ht="12.75" customHeight="1">
      <c r="A63" s="35"/>
      <c r="B63" s="98" t="s">
        <v>74</v>
      </c>
      <c r="C63" s="36" t="s">
        <v>75</v>
      </c>
      <c r="D63" s="201" t="s">
        <v>76</v>
      </c>
      <c r="E63" s="202"/>
      <c r="F63" s="202"/>
      <c r="G63" s="203"/>
      <c r="H63" s="174">
        <v>4485</v>
      </c>
      <c r="I63" s="188"/>
      <c r="J63" s="188"/>
      <c r="K63" s="37">
        <v>4362.45</v>
      </c>
      <c r="L63" s="37">
        <v>122.55</v>
      </c>
      <c r="M63" s="174">
        <v>0</v>
      </c>
      <c r="N63" s="188"/>
      <c r="O63" s="188"/>
      <c r="P63" s="37">
        <v>4362.45</v>
      </c>
      <c r="Q63" s="174">
        <v>0</v>
      </c>
      <c r="R63" s="188"/>
      <c r="S63" s="174">
        <v>122.55</v>
      </c>
      <c r="T63" s="188"/>
      <c r="U63" s="188"/>
      <c r="V63" s="188"/>
      <c r="W63" s="188"/>
      <c r="X63" s="38">
        <v>0.973</v>
      </c>
      <c r="Y63" s="35"/>
      <c r="Z63" s="35"/>
      <c r="AA63" s="35"/>
      <c r="AB63" s="8">
        <v>0</v>
      </c>
      <c r="AC63" s="16">
        <f t="shared" si="1"/>
        <v>4485</v>
      </c>
      <c r="AD63" s="16">
        <v>4400</v>
      </c>
      <c r="AE63" s="16"/>
      <c r="AF63" s="16"/>
      <c r="AG63" s="17" t="s">
        <v>489</v>
      </c>
      <c r="AH63" s="58"/>
    </row>
    <row r="64" spans="1:34" s="5" customFormat="1" ht="12.75" customHeight="1" hidden="1">
      <c r="A64" s="35"/>
      <c r="B64" s="98" t="s">
        <v>30</v>
      </c>
      <c r="C64" s="36" t="s">
        <v>77</v>
      </c>
      <c r="D64" s="201" t="s">
        <v>32</v>
      </c>
      <c r="E64" s="202"/>
      <c r="F64" s="202"/>
      <c r="G64" s="203"/>
      <c r="H64" s="174">
        <v>16930</v>
      </c>
      <c r="I64" s="188"/>
      <c r="J64" s="188"/>
      <c r="K64" s="37">
        <v>10969.58</v>
      </c>
      <c r="L64" s="37">
        <v>5960.42</v>
      </c>
      <c r="M64" s="174">
        <v>0</v>
      </c>
      <c r="N64" s="188"/>
      <c r="O64" s="188"/>
      <c r="P64" s="37">
        <v>10969.58</v>
      </c>
      <c r="Q64" s="174">
        <v>0</v>
      </c>
      <c r="R64" s="188"/>
      <c r="S64" s="174">
        <v>5960.42</v>
      </c>
      <c r="T64" s="188"/>
      <c r="U64" s="188"/>
      <c r="V64" s="188"/>
      <c r="W64" s="188"/>
      <c r="X64" s="38">
        <v>0.648</v>
      </c>
      <c r="Y64" s="35"/>
      <c r="Z64" s="35"/>
      <c r="AA64" s="35"/>
      <c r="AB64" s="8">
        <v>-4400</v>
      </c>
      <c r="AC64" s="16">
        <f t="shared" si="1"/>
        <v>12530</v>
      </c>
      <c r="AD64" s="16">
        <v>0</v>
      </c>
      <c r="AE64" s="16"/>
      <c r="AF64" s="16"/>
      <c r="AG64" s="17" t="s">
        <v>490</v>
      </c>
      <c r="AH64" s="58"/>
    </row>
    <row r="65" spans="2:32" ht="12.75">
      <c r="B65" s="97" t="s">
        <v>33</v>
      </c>
      <c r="C65" s="23"/>
      <c r="D65" s="204" t="s">
        <v>34</v>
      </c>
      <c r="E65" s="205"/>
      <c r="F65" s="205"/>
      <c r="G65" s="156"/>
      <c r="H65" s="175">
        <v>55504</v>
      </c>
      <c r="I65" s="187"/>
      <c r="J65" s="187"/>
      <c r="K65" s="24">
        <v>14930.53</v>
      </c>
      <c r="L65" s="24">
        <v>40573.47</v>
      </c>
      <c r="M65" s="175">
        <v>0</v>
      </c>
      <c r="N65" s="187"/>
      <c r="O65" s="187"/>
      <c r="P65" s="24">
        <v>14930.53</v>
      </c>
      <c r="Q65" s="175">
        <v>0</v>
      </c>
      <c r="R65" s="187"/>
      <c r="S65" s="175">
        <v>40573.47</v>
      </c>
      <c r="T65" s="187"/>
      <c r="U65" s="187"/>
      <c r="V65" s="187"/>
      <c r="W65" s="187"/>
      <c r="X65" s="25">
        <v>0.269</v>
      </c>
      <c r="AB65" s="7">
        <f>SUM(AB66)</f>
        <v>-21730</v>
      </c>
      <c r="AC65" s="52">
        <f t="shared" si="1"/>
        <v>33774</v>
      </c>
      <c r="AD65" s="52">
        <f>SUM(AD66)</f>
        <v>30100</v>
      </c>
      <c r="AE65" s="52"/>
      <c r="AF65" s="52"/>
    </row>
    <row r="66" spans="2:32" ht="12.75" customHeight="1">
      <c r="B66" s="97" t="s">
        <v>35</v>
      </c>
      <c r="C66" s="23"/>
      <c r="D66" s="204" t="s">
        <v>36</v>
      </c>
      <c r="E66" s="205"/>
      <c r="F66" s="205"/>
      <c r="G66" s="156"/>
      <c r="H66" s="175">
        <v>55504</v>
      </c>
      <c r="I66" s="187"/>
      <c r="J66" s="187"/>
      <c r="K66" s="24">
        <v>14930.53</v>
      </c>
      <c r="L66" s="24">
        <v>40573.47</v>
      </c>
      <c r="M66" s="175">
        <v>0</v>
      </c>
      <c r="N66" s="187"/>
      <c r="O66" s="187"/>
      <c r="P66" s="24">
        <v>14930.53</v>
      </c>
      <c r="Q66" s="175">
        <v>0</v>
      </c>
      <c r="R66" s="187"/>
      <c r="S66" s="175">
        <v>40573.47</v>
      </c>
      <c r="T66" s="187"/>
      <c r="U66" s="187"/>
      <c r="V66" s="187"/>
      <c r="W66" s="187"/>
      <c r="X66" s="25">
        <v>0.269</v>
      </c>
      <c r="AB66" s="7">
        <f>SUM(AB67)</f>
        <v>-21730</v>
      </c>
      <c r="AC66" s="52">
        <f t="shared" si="1"/>
        <v>33774</v>
      </c>
      <c r="AD66" s="52">
        <f>SUM(AD67)</f>
        <v>30100</v>
      </c>
      <c r="AE66" s="52"/>
      <c r="AF66" s="52"/>
    </row>
    <row r="67" spans="1:34" s="5" customFormat="1" ht="12.75" customHeight="1">
      <c r="A67" s="35"/>
      <c r="B67" s="98" t="s">
        <v>37</v>
      </c>
      <c r="C67" s="36" t="s">
        <v>78</v>
      </c>
      <c r="D67" s="201" t="s">
        <v>39</v>
      </c>
      <c r="E67" s="202"/>
      <c r="F67" s="202"/>
      <c r="G67" s="203"/>
      <c r="H67" s="174">
        <v>55504</v>
      </c>
      <c r="I67" s="188"/>
      <c r="J67" s="188"/>
      <c r="K67" s="37">
        <v>14930.53</v>
      </c>
      <c r="L67" s="37">
        <v>40573.47</v>
      </c>
      <c r="M67" s="174">
        <v>0</v>
      </c>
      <c r="N67" s="188"/>
      <c r="O67" s="188"/>
      <c r="P67" s="37">
        <v>14930.53</v>
      </c>
      <c r="Q67" s="174">
        <v>0</v>
      </c>
      <c r="R67" s="188"/>
      <c r="S67" s="174">
        <v>40573.47</v>
      </c>
      <c r="T67" s="188"/>
      <c r="U67" s="188"/>
      <c r="V67" s="188"/>
      <c r="W67" s="188"/>
      <c r="X67" s="38">
        <v>0.269</v>
      </c>
      <c r="Y67" s="35"/>
      <c r="Z67" s="35"/>
      <c r="AA67" s="35"/>
      <c r="AB67" s="8">
        <v>-21730</v>
      </c>
      <c r="AC67" s="16">
        <f t="shared" si="1"/>
        <v>33774</v>
      </c>
      <c r="AD67" s="16">
        <v>30100</v>
      </c>
      <c r="AE67" s="16"/>
      <c r="AF67" s="16"/>
      <c r="AG67" s="17"/>
      <c r="AH67" s="58"/>
    </row>
    <row r="68" spans="2:32" ht="12.75">
      <c r="B68" s="97" t="s">
        <v>40</v>
      </c>
      <c r="C68" s="23"/>
      <c r="D68" s="204" t="s">
        <v>41</v>
      </c>
      <c r="E68" s="205"/>
      <c r="F68" s="205"/>
      <c r="G68" s="156"/>
      <c r="H68" s="175">
        <v>208550</v>
      </c>
      <c r="I68" s="187"/>
      <c r="J68" s="187"/>
      <c r="K68" s="24">
        <v>105491.57</v>
      </c>
      <c r="L68" s="24">
        <v>103058.43</v>
      </c>
      <c r="M68" s="175">
        <v>0</v>
      </c>
      <c r="N68" s="187"/>
      <c r="O68" s="187"/>
      <c r="P68" s="24">
        <v>105491.57</v>
      </c>
      <c r="Q68" s="175">
        <v>2772.47</v>
      </c>
      <c r="R68" s="187"/>
      <c r="S68" s="175">
        <v>100285.96</v>
      </c>
      <c r="T68" s="187"/>
      <c r="U68" s="187"/>
      <c r="V68" s="187"/>
      <c r="W68" s="187"/>
      <c r="X68" s="25">
        <v>0.519</v>
      </c>
      <c r="AB68" s="7">
        <f>SUM(AB69+AB81+AB102+AB137)</f>
        <v>3430</v>
      </c>
      <c r="AC68" s="52">
        <f t="shared" si="1"/>
        <v>211980</v>
      </c>
      <c r="AD68" s="52">
        <f>SUM(AD69+AD81+AD102+AD137)</f>
        <v>261130</v>
      </c>
      <c r="AE68" s="52">
        <v>247710</v>
      </c>
      <c r="AF68" s="52">
        <v>247710</v>
      </c>
    </row>
    <row r="69" spans="2:32" ht="12.75" customHeight="1">
      <c r="B69" s="97" t="s">
        <v>79</v>
      </c>
      <c r="C69" s="23"/>
      <c r="D69" s="204" t="s">
        <v>80</v>
      </c>
      <c r="E69" s="205"/>
      <c r="F69" s="205"/>
      <c r="G69" s="156"/>
      <c r="H69" s="175">
        <v>32178</v>
      </c>
      <c r="I69" s="187"/>
      <c r="J69" s="187"/>
      <c r="K69" s="24">
        <v>22272.66</v>
      </c>
      <c r="L69" s="24">
        <v>9905.34</v>
      </c>
      <c r="M69" s="175">
        <v>0</v>
      </c>
      <c r="N69" s="187"/>
      <c r="O69" s="187"/>
      <c r="P69" s="24">
        <v>22272.66</v>
      </c>
      <c r="Q69" s="175">
        <v>0</v>
      </c>
      <c r="R69" s="187"/>
      <c r="S69" s="175">
        <v>9905.34</v>
      </c>
      <c r="T69" s="187"/>
      <c r="U69" s="187"/>
      <c r="V69" s="187"/>
      <c r="W69" s="187"/>
      <c r="X69" s="25">
        <v>0.692</v>
      </c>
      <c r="AB69" s="7">
        <f>SUM(AB70+AB74+AB76+AB79)</f>
        <v>930</v>
      </c>
      <c r="AC69" s="52">
        <f t="shared" si="1"/>
        <v>33108</v>
      </c>
      <c r="AD69" s="52">
        <f>SUM(AD70+AD74+AD76+AD79)</f>
        <v>35400</v>
      </c>
      <c r="AE69" s="52"/>
      <c r="AF69" s="52"/>
    </row>
    <row r="70" spans="2:32" ht="12.75">
      <c r="B70" s="97" t="s">
        <v>81</v>
      </c>
      <c r="C70" s="23"/>
      <c r="D70" s="204" t="s">
        <v>82</v>
      </c>
      <c r="E70" s="205"/>
      <c r="F70" s="205"/>
      <c r="G70" s="156"/>
      <c r="H70" s="175">
        <v>1983</v>
      </c>
      <c r="I70" s="187"/>
      <c r="J70" s="187"/>
      <c r="K70" s="24">
        <v>1605.53</v>
      </c>
      <c r="L70" s="24">
        <v>377.47</v>
      </c>
      <c r="M70" s="175">
        <v>0</v>
      </c>
      <c r="N70" s="187"/>
      <c r="O70" s="187"/>
      <c r="P70" s="24">
        <v>1605.53</v>
      </c>
      <c r="Q70" s="175">
        <v>0</v>
      </c>
      <c r="R70" s="187"/>
      <c r="S70" s="175">
        <v>377.47</v>
      </c>
      <c r="T70" s="187"/>
      <c r="U70" s="187"/>
      <c r="V70" s="187"/>
      <c r="W70" s="187"/>
      <c r="X70" s="25">
        <v>0.81</v>
      </c>
      <c r="AB70" s="7">
        <f>SUM(AB71+AB72+AB73)</f>
        <v>930</v>
      </c>
      <c r="AC70" s="52">
        <f t="shared" si="1"/>
        <v>2913</v>
      </c>
      <c r="AD70" s="52">
        <f>SUM(AD71+AD72+AD73)</f>
        <v>5000</v>
      </c>
      <c r="AE70" s="52"/>
      <c r="AF70" s="52"/>
    </row>
    <row r="71" spans="1:34" s="5" customFormat="1" ht="12.75" customHeight="1">
      <c r="A71" s="35"/>
      <c r="B71" s="98" t="s">
        <v>83</v>
      </c>
      <c r="C71" s="36" t="s">
        <v>84</v>
      </c>
      <c r="D71" s="201" t="s">
        <v>85</v>
      </c>
      <c r="E71" s="202"/>
      <c r="F71" s="202"/>
      <c r="G71" s="203"/>
      <c r="H71" s="174">
        <v>345</v>
      </c>
      <c r="I71" s="188"/>
      <c r="J71" s="188"/>
      <c r="K71" s="37">
        <v>13.27</v>
      </c>
      <c r="L71" s="37">
        <v>331.73</v>
      </c>
      <c r="M71" s="174">
        <v>0</v>
      </c>
      <c r="N71" s="188"/>
      <c r="O71" s="188"/>
      <c r="P71" s="37">
        <v>13.27</v>
      </c>
      <c r="Q71" s="174">
        <v>0</v>
      </c>
      <c r="R71" s="188"/>
      <c r="S71" s="174">
        <v>331.73</v>
      </c>
      <c r="T71" s="188"/>
      <c r="U71" s="188"/>
      <c r="V71" s="188"/>
      <c r="W71" s="188"/>
      <c r="X71" s="38">
        <v>0.039</v>
      </c>
      <c r="Y71" s="35"/>
      <c r="Z71" s="35"/>
      <c r="AA71" s="35"/>
      <c r="AB71" s="8">
        <v>0</v>
      </c>
      <c r="AC71" s="16">
        <f t="shared" si="1"/>
        <v>345</v>
      </c>
      <c r="AD71" s="16">
        <v>1000</v>
      </c>
      <c r="AE71" s="16"/>
      <c r="AF71" s="16"/>
      <c r="AG71" s="17"/>
      <c r="AH71" s="58"/>
    </row>
    <row r="72" spans="1:34" s="5" customFormat="1" ht="12.75" customHeight="1">
      <c r="A72" s="35"/>
      <c r="B72" s="98" t="s">
        <v>86</v>
      </c>
      <c r="C72" s="36" t="s">
        <v>87</v>
      </c>
      <c r="D72" s="201" t="s">
        <v>88</v>
      </c>
      <c r="E72" s="202"/>
      <c r="F72" s="202"/>
      <c r="G72" s="203"/>
      <c r="H72" s="174">
        <v>1200</v>
      </c>
      <c r="I72" s="188"/>
      <c r="J72" s="188"/>
      <c r="K72" s="37">
        <v>1026.8</v>
      </c>
      <c r="L72" s="37">
        <v>173.2</v>
      </c>
      <c r="M72" s="174">
        <v>0</v>
      </c>
      <c r="N72" s="188"/>
      <c r="O72" s="188"/>
      <c r="P72" s="37">
        <v>1026.8</v>
      </c>
      <c r="Q72" s="174">
        <v>0</v>
      </c>
      <c r="R72" s="188"/>
      <c r="S72" s="174">
        <v>173.2</v>
      </c>
      <c r="T72" s="188"/>
      <c r="U72" s="188"/>
      <c r="V72" s="188"/>
      <c r="W72" s="188"/>
      <c r="X72" s="38">
        <v>0.856</v>
      </c>
      <c r="Y72" s="35"/>
      <c r="Z72" s="35"/>
      <c r="AA72" s="35"/>
      <c r="AB72" s="8">
        <v>300</v>
      </c>
      <c r="AC72" s="16">
        <f t="shared" si="1"/>
        <v>1500</v>
      </c>
      <c r="AD72" s="16">
        <v>2000</v>
      </c>
      <c r="AE72" s="16"/>
      <c r="AF72" s="16"/>
      <c r="AG72" s="17"/>
      <c r="AH72" s="58"/>
    </row>
    <row r="73" spans="1:34" s="5" customFormat="1" ht="12.75" customHeight="1">
      <c r="A73" s="35"/>
      <c r="B73" s="98" t="s">
        <v>89</v>
      </c>
      <c r="C73" s="36" t="s">
        <v>90</v>
      </c>
      <c r="D73" s="201" t="s">
        <v>91</v>
      </c>
      <c r="E73" s="202"/>
      <c r="F73" s="202"/>
      <c r="G73" s="203"/>
      <c r="H73" s="174">
        <v>438</v>
      </c>
      <c r="I73" s="188"/>
      <c r="J73" s="188"/>
      <c r="K73" s="37">
        <v>565.46</v>
      </c>
      <c r="L73" s="37">
        <v>-127.46</v>
      </c>
      <c r="M73" s="174">
        <v>0</v>
      </c>
      <c r="N73" s="188"/>
      <c r="O73" s="188"/>
      <c r="P73" s="37">
        <v>565.46</v>
      </c>
      <c r="Q73" s="174">
        <v>0</v>
      </c>
      <c r="R73" s="188"/>
      <c r="S73" s="174">
        <v>-127.46</v>
      </c>
      <c r="T73" s="188"/>
      <c r="U73" s="188"/>
      <c r="V73" s="188"/>
      <c r="W73" s="188"/>
      <c r="X73" s="38">
        <v>1.291</v>
      </c>
      <c r="Y73" s="35"/>
      <c r="Z73" s="35"/>
      <c r="AA73" s="35"/>
      <c r="AB73" s="8">
        <v>630</v>
      </c>
      <c r="AC73" s="16">
        <f t="shared" si="1"/>
        <v>1068</v>
      </c>
      <c r="AD73" s="16">
        <v>2000</v>
      </c>
      <c r="AE73" s="16"/>
      <c r="AF73" s="16"/>
      <c r="AG73" s="17"/>
      <c r="AH73" s="58"/>
    </row>
    <row r="74" spans="2:32" ht="12.75" customHeight="1">
      <c r="B74" s="97" t="s">
        <v>92</v>
      </c>
      <c r="C74" s="23"/>
      <c r="D74" s="204" t="s">
        <v>93</v>
      </c>
      <c r="E74" s="205"/>
      <c r="F74" s="205"/>
      <c r="G74" s="156"/>
      <c r="H74" s="175">
        <v>29199</v>
      </c>
      <c r="I74" s="187"/>
      <c r="J74" s="187"/>
      <c r="K74" s="24">
        <v>20491</v>
      </c>
      <c r="L74" s="24">
        <v>8708</v>
      </c>
      <c r="M74" s="175">
        <v>0</v>
      </c>
      <c r="N74" s="187"/>
      <c r="O74" s="187"/>
      <c r="P74" s="24">
        <v>20491</v>
      </c>
      <c r="Q74" s="175">
        <v>0</v>
      </c>
      <c r="R74" s="187"/>
      <c r="S74" s="175">
        <v>8708</v>
      </c>
      <c r="T74" s="187"/>
      <c r="U74" s="187"/>
      <c r="V74" s="187"/>
      <c r="W74" s="187"/>
      <c r="X74" s="25">
        <v>0.702</v>
      </c>
      <c r="AB74" s="7">
        <f>SUM(AB75)</f>
        <v>0</v>
      </c>
      <c r="AC74" s="52">
        <f t="shared" si="1"/>
        <v>29199</v>
      </c>
      <c r="AD74" s="52">
        <f>SUM(AD75)</f>
        <v>26300</v>
      </c>
      <c r="AE74" s="52"/>
      <c r="AF74" s="52"/>
    </row>
    <row r="75" spans="1:34" s="5" customFormat="1" ht="12.75" customHeight="1">
      <c r="A75" s="35"/>
      <c r="B75" s="98" t="s">
        <v>94</v>
      </c>
      <c r="C75" s="36" t="s">
        <v>95</v>
      </c>
      <c r="D75" s="201" t="s">
        <v>96</v>
      </c>
      <c r="E75" s="202"/>
      <c r="F75" s="202"/>
      <c r="G75" s="203"/>
      <c r="H75" s="174">
        <v>29199</v>
      </c>
      <c r="I75" s="188"/>
      <c r="J75" s="188"/>
      <c r="K75" s="37">
        <v>20491</v>
      </c>
      <c r="L75" s="37">
        <v>8708</v>
      </c>
      <c r="M75" s="174">
        <v>0</v>
      </c>
      <c r="N75" s="188"/>
      <c r="O75" s="188"/>
      <c r="P75" s="37">
        <v>20491</v>
      </c>
      <c r="Q75" s="174">
        <v>0</v>
      </c>
      <c r="R75" s="188"/>
      <c r="S75" s="174">
        <v>8708</v>
      </c>
      <c r="T75" s="188"/>
      <c r="U75" s="188"/>
      <c r="V75" s="188"/>
      <c r="W75" s="188"/>
      <c r="X75" s="38">
        <v>0.702</v>
      </c>
      <c r="Y75" s="35"/>
      <c r="Z75" s="35"/>
      <c r="AA75" s="35"/>
      <c r="AB75" s="8">
        <v>0</v>
      </c>
      <c r="AC75" s="16">
        <f t="shared" si="1"/>
        <v>29199</v>
      </c>
      <c r="AD75" s="16">
        <v>26300</v>
      </c>
      <c r="AE75" s="16"/>
      <c r="AF75" s="16"/>
      <c r="AG75" s="17" t="s">
        <v>500</v>
      </c>
      <c r="AH75" s="58"/>
    </row>
    <row r="76" spans="2:32" ht="12.75" customHeight="1">
      <c r="B76" s="97" t="s">
        <v>97</v>
      </c>
      <c r="C76" s="23"/>
      <c r="D76" s="204" t="s">
        <v>98</v>
      </c>
      <c r="E76" s="205"/>
      <c r="F76" s="205"/>
      <c r="G76" s="156"/>
      <c r="H76" s="175">
        <v>930</v>
      </c>
      <c r="I76" s="187"/>
      <c r="J76" s="187"/>
      <c r="K76" s="24">
        <v>176.13</v>
      </c>
      <c r="L76" s="24">
        <v>753.87</v>
      </c>
      <c r="M76" s="175">
        <v>0</v>
      </c>
      <c r="N76" s="187"/>
      <c r="O76" s="187"/>
      <c r="P76" s="24">
        <v>176.13</v>
      </c>
      <c r="Q76" s="175">
        <v>0</v>
      </c>
      <c r="R76" s="187"/>
      <c r="S76" s="175">
        <v>753.87</v>
      </c>
      <c r="T76" s="187"/>
      <c r="U76" s="187"/>
      <c r="V76" s="187"/>
      <c r="W76" s="187"/>
      <c r="X76" s="25">
        <v>0.189</v>
      </c>
      <c r="AB76" s="7">
        <f>SUM(AB77+AB78)</f>
        <v>0</v>
      </c>
      <c r="AC76" s="52">
        <f t="shared" si="1"/>
        <v>930</v>
      </c>
      <c r="AD76" s="52">
        <f>SUM(AD77)</f>
        <v>4000</v>
      </c>
      <c r="AE76" s="52"/>
      <c r="AF76" s="52"/>
    </row>
    <row r="77" spans="1:34" s="5" customFormat="1" ht="12.75" customHeight="1">
      <c r="A77" s="35"/>
      <c r="B77" s="98" t="s">
        <v>99</v>
      </c>
      <c r="C77" s="36" t="s">
        <v>100</v>
      </c>
      <c r="D77" s="201" t="s">
        <v>101</v>
      </c>
      <c r="E77" s="202"/>
      <c r="F77" s="202"/>
      <c r="G77" s="203"/>
      <c r="H77" s="174">
        <v>465</v>
      </c>
      <c r="I77" s="188"/>
      <c r="J77" s="188"/>
      <c r="K77" s="37">
        <v>176.13</v>
      </c>
      <c r="L77" s="37">
        <v>288.87</v>
      </c>
      <c r="M77" s="174">
        <v>0</v>
      </c>
      <c r="N77" s="188"/>
      <c r="O77" s="188"/>
      <c r="P77" s="37">
        <v>176.13</v>
      </c>
      <c r="Q77" s="174">
        <v>0</v>
      </c>
      <c r="R77" s="188"/>
      <c r="S77" s="174">
        <v>288.87</v>
      </c>
      <c r="T77" s="188"/>
      <c r="U77" s="188"/>
      <c r="V77" s="188"/>
      <c r="W77" s="188"/>
      <c r="X77" s="38">
        <v>0.379</v>
      </c>
      <c r="Y77" s="35"/>
      <c r="Z77" s="35"/>
      <c r="AA77" s="35"/>
      <c r="AB77" s="8">
        <v>0</v>
      </c>
      <c r="AC77" s="16">
        <f t="shared" si="1"/>
        <v>465</v>
      </c>
      <c r="AD77" s="16">
        <v>4000</v>
      </c>
      <c r="AE77" s="16"/>
      <c r="AF77" s="16"/>
      <c r="AG77" s="17"/>
      <c r="AH77" s="58"/>
    </row>
    <row r="78" spans="1:34" s="5" customFormat="1" ht="12.75">
      <c r="A78" s="35"/>
      <c r="B78" s="98" t="s">
        <v>102</v>
      </c>
      <c r="C78" s="36" t="s">
        <v>103</v>
      </c>
      <c r="D78" s="201" t="s">
        <v>104</v>
      </c>
      <c r="E78" s="202"/>
      <c r="F78" s="202"/>
      <c r="G78" s="203"/>
      <c r="H78" s="174">
        <v>465</v>
      </c>
      <c r="I78" s="188"/>
      <c r="J78" s="188"/>
      <c r="K78" s="37">
        <v>0</v>
      </c>
      <c r="L78" s="37">
        <v>465</v>
      </c>
      <c r="M78" s="174">
        <v>0</v>
      </c>
      <c r="N78" s="188"/>
      <c r="O78" s="188"/>
      <c r="P78" s="37">
        <v>0</v>
      </c>
      <c r="Q78" s="174">
        <v>0</v>
      </c>
      <c r="R78" s="188"/>
      <c r="S78" s="174">
        <v>465</v>
      </c>
      <c r="T78" s="188"/>
      <c r="U78" s="188"/>
      <c r="V78" s="188"/>
      <c r="W78" s="188"/>
      <c r="X78" s="38">
        <v>0</v>
      </c>
      <c r="Y78" s="35"/>
      <c r="Z78" s="35"/>
      <c r="AA78" s="35"/>
      <c r="AB78" s="8">
        <v>0</v>
      </c>
      <c r="AC78" s="16">
        <f t="shared" si="1"/>
        <v>465</v>
      </c>
      <c r="AD78" s="16">
        <v>470</v>
      </c>
      <c r="AE78" s="16"/>
      <c r="AF78" s="16"/>
      <c r="AG78" s="17" t="s">
        <v>467</v>
      </c>
      <c r="AH78" s="58"/>
    </row>
    <row r="79" spans="2:32" ht="12.75" customHeight="1">
      <c r="B79" s="97" t="s">
        <v>105</v>
      </c>
      <c r="C79" s="23"/>
      <c r="D79" s="204" t="s">
        <v>106</v>
      </c>
      <c r="E79" s="205"/>
      <c r="F79" s="205"/>
      <c r="G79" s="156"/>
      <c r="H79" s="175">
        <v>66</v>
      </c>
      <c r="I79" s="187"/>
      <c r="J79" s="187"/>
      <c r="K79" s="24">
        <v>0</v>
      </c>
      <c r="L79" s="24">
        <v>66</v>
      </c>
      <c r="M79" s="175">
        <v>0</v>
      </c>
      <c r="N79" s="187"/>
      <c r="O79" s="187"/>
      <c r="P79" s="24">
        <v>0</v>
      </c>
      <c r="Q79" s="175">
        <v>0</v>
      </c>
      <c r="R79" s="187"/>
      <c r="S79" s="175">
        <v>66</v>
      </c>
      <c r="T79" s="187"/>
      <c r="U79" s="187"/>
      <c r="V79" s="187"/>
      <c r="W79" s="187"/>
      <c r="X79" s="25">
        <v>0</v>
      </c>
      <c r="AB79" s="7">
        <f>SUM(AB80)</f>
        <v>0</v>
      </c>
      <c r="AC79" s="52">
        <f aca="true" t="shared" si="2" ref="AC79:AC143">SUM(H79+AB79)</f>
        <v>66</v>
      </c>
      <c r="AD79" s="52">
        <f>SUM(AD80)</f>
        <v>100</v>
      </c>
      <c r="AE79" s="52"/>
      <c r="AF79" s="52"/>
    </row>
    <row r="80" spans="1:34" s="5" customFormat="1" ht="12.75" customHeight="1">
      <c r="A80" s="35"/>
      <c r="B80" s="98" t="s">
        <v>107</v>
      </c>
      <c r="C80" s="36" t="s">
        <v>108</v>
      </c>
      <c r="D80" s="201" t="s">
        <v>109</v>
      </c>
      <c r="E80" s="202"/>
      <c r="F80" s="202"/>
      <c r="G80" s="203"/>
      <c r="H80" s="174">
        <v>66</v>
      </c>
      <c r="I80" s="188"/>
      <c r="J80" s="188"/>
      <c r="K80" s="37">
        <v>0</v>
      </c>
      <c r="L80" s="37">
        <v>66</v>
      </c>
      <c r="M80" s="174">
        <v>0</v>
      </c>
      <c r="N80" s="188"/>
      <c r="O80" s="188"/>
      <c r="P80" s="37">
        <v>0</v>
      </c>
      <c r="Q80" s="174">
        <v>0</v>
      </c>
      <c r="R80" s="188"/>
      <c r="S80" s="174">
        <v>66</v>
      </c>
      <c r="T80" s="188"/>
      <c r="U80" s="188"/>
      <c r="V80" s="188"/>
      <c r="W80" s="188"/>
      <c r="X80" s="38">
        <v>0</v>
      </c>
      <c r="Y80" s="35"/>
      <c r="Z80" s="35"/>
      <c r="AA80" s="35"/>
      <c r="AB80" s="8">
        <v>0</v>
      </c>
      <c r="AC80" s="16">
        <f t="shared" si="2"/>
        <v>66</v>
      </c>
      <c r="AD80" s="16">
        <v>100</v>
      </c>
      <c r="AE80" s="16"/>
      <c r="AF80" s="16"/>
      <c r="AG80" s="17"/>
      <c r="AH80" s="58"/>
    </row>
    <row r="81" spans="2:32" ht="12.75" customHeight="1">
      <c r="B81" s="97" t="s">
        <v>52</v>
      </c>
      <c r="C81" s="23"/>
      <c r="D81" s="204" t="s">
        <v>53</v>
      </c>
      <c r="E81" s="205"/>
      <c r="F81" s="205"/>
      <c r="G81" s="156"/>
      <c r="H81" s="175">
        <v>127431</v>
      </c>
      <c r="I81" s="187"/>
      <c r="J81" s="187"/>
      <c r="K81" s="24">
        <v>64017.41</v>
      </c>
      <c r="L81" s="24">
        <v>63413.59</v>
      </c>
      <c r="M81" s="175">
        <v>0</v>
      </c>
      <c r="N81" s="187"/>
      <c r="O81" s="187"/>
      <c r="P81" s="24">
        <v>64017.41</v>
      </c>
      <c r="Q81" s="175">
        <v>2113.79</v>
      </c>
      <c r="R81" s="187"/>
      <c r="S81" s="175">
        <v>61299.8</v>
      </c>
      <c r="T81" s="187"/>
      <c r="U81" s="187"/>
      <c r="V81" s="187"/>
      <c r="W81" s="187"/>
      <c r="X81" s="25">
        <v>0.519</v>
      </c>
      <c r="AB81" s="7">
        <f>SUM(AB82+AB87+AB90+AB94+AB98+AB100)</f>
        <v>-3700</v>
      </c>
      <c r="AC81" s="52">
        <f t="shared" si="2"/>
        <v>123731</v>
      </c>
      <c r="AD81" s="52">
        <f>SUM(AD82+AD87+AD90+AD94+AD98+AD100)</f>
        <v>157930</v>
      </c>
      <c r="AE81" s="52"/>
      <c r="AF81" s="52"/>
    </row>
    <row r="82" spans="2:32" ht="12.75" customHeight="1">
      <c r="B82" s="97" t="s">
        <v>54</v>
      </c>
      <c r="C82" s="23"/>
      <c r="D82" s="204" t="s">
        <v>55</v>
      </c>
      <c r="E82" s="205"/>
      <c r="F82" s="205"/>
      <c r="G82" s="156"/>
      <c r="H82" s="175">
        <v>9606</v>
      </c>
      <c r="I82" s="187"/>
      <c r="J82" s="187"/>
      <c r="K82" s="24">
        <v>7852.57</v>
      </c>
      <c r="L82" s="24">
        <v>1753.43</v>
      </c>
      <c r="M82" s="175">
        <v>0</v>
      </c>
      <c r="N82" s="187"/>
      <c r="O82" s="187"/>
      <c r="P82" s="24">
        <v>7852.57</v>
      </c>
      <c r="Q82" s="175">
        <v>0</v>
      </c>
      <c r="R82" s="187"/>
      <c r="S82" s="175">
        <v>1753.43</v>
      </c>
      <c r="T82" s="187"/>
      <c r="U82" s="187"/>
      <c r="V82" s="187"/>
      <c r="W82" s="187"/>
      <c r="X82" s="25">
        <v>0.818</v>
      </c>
      <c r="AB82" s="7">
        <f>SUM(AB83+AB84+AB85+AB86)</f>
        <v>2300</v>
      </c>
      <c r="AC82" s="52">
        <f t="shared" si="2"/>
        <v>11906</v>
      </c>
      <c r="AD82" s="52">
        <f>SUM(AD83+AD84+AD85+AD86)</f>
        <v>12600</v>
      </c>
      <c r="AE82" s="52"/>
      <c r="AF82" s="52"/>
    </row>
    <row r="83" spans="1:34" s="5" customFormat="1" ht="12.75">
      <c r="A83" s="35"/>
      <c r="B83" s="98" t="s">
        <v>110</v>
      </c>
      <c r="C83" s="36" t="s">
        <v>111</v>
      </c>
      <c r="D83" s="201" t="s">
        <v>112</v>
      </c>
      <c r="E83" s="202"/>
      <c r="F83" s="202"/>
      <c r="G83" s="203"/>
      <c r="H83" s="174">
        <v>1195</v>
      </c>
      <c r="I83" s="188"/>
      <c r="J83" s="188"/>
      <c r="K83" s="37">
        <v>604.4</v>
      </c>
      <c r="L83" s="37">
        <v>590.6</v>
      </c>
      <c r="M83" s="174">
        <v>0</v>
      </c>
      <c r="N83" s="188"/>
      <c r="O83" s="188"/>
      <c r="P83" s="37">
        <v>604.4</v>
      </c>
      <c r="Q83" s="174">
        <v>0</v>
      </c>
      <c r="R83" s="188"/>
      <c r="S83" s="174">
        <v>590.6</v>
      </c>
      <c r="T83" s="188"/>
      <c r="U83" s="188"/>
      <c r="V83" s="188"/>
      <c r="W83" s="188"/>
      <c r="X83" s="38">
        <v>0.506</v>
      </c>
      <c r="Y83" s="35"/>
      <c r="Z83" s="35"/>
      <c r="AA83" s="35"/>
      <c r="AB83" s="8">
        <v>0</v>
      </c>
      <c r="AC83" s="16">
        <f t="shared" si="2"/>
        <v>1195</v>
      </c>
      <c r="AD83" s="16">
        <v>1200</v>
      </c>
      <c r="AE83" s="16"/>
      <c r="AF83" s="16"/>
      <c r="AG83" s="17"/>
      <c r="AH83" s="58"/>
    </row>
    <row r="84" spans="1:34" s="5" customFormat="1" ht="12.75" customHeight="1">
      <c r="A84" s="35"/>
      <c r="B84" s="98" t="s">
        <v>56</v>
      </c>
      <c r="C84" s="36" t="s">
        <v>113</v>
      </c>
      <c r="D84" s="201" t="s">
        <v>58</v>
      </c>
      <c r="E84" s="202"/>
      <c r="F84" s="202"/>
      <c r="G84" s="203"/>
      <c r="H84" s="174">
        <v>6994</v>
      </c>
      <c r="I84" s="188"/>
      <c r="J84" s="188"/>
      <c r="K84" s="37">
        <v>6439.21</v>
      </c>
      <c r="L84" s="37">
        <v>554.79</v>
      </c>
      <c r="M84" s="174">
        <v>0</v>
      </c>
      <c r="N84" s="188"/>
      <c r="O84" s="188"/>
      <c r="P84" s="37">
        <v>6439.21</v>
      </c>
      <c r="Q84" s="174">
        <v>0</v>
      </c>
      <c r="R84" s="188"/>
      <c r="S84" s="174">
        <v>554.79</v>
      </c>
      <c r="T84" s="188"/>
      <c r="U84" s="188"/>
      <c r="V84" s="188"/>
      <c r="W84" s="188"/>
      <c r="X84" s="38">
        <v>0.921</v>
      </c>
      <c r="Y84" s="35"/>
      <c r="Z84" s="35"/>
      <c r="AA84" s="35"/>
      <c r="AB84" s="8">
        <v>2000</v>
      </c>
      <c r="AC84" s="16">
        <f t="shared" si="2"/>
        <v>8994</v>
      </c>
      <c r="AD84" s="16">
        <v>9000</v>
      </c>
      <c r="AE84" s="16"/>
      <c r="AF84" s="16"/>
      <c r="AG84" s="17"/>
      <c r="AH84" s="58"/>
    </row>
    <row r="85" spans="1:34" s="5" customFormat="1" ht="12.75" customHeight="1">
      <c r="A85" s="35"/>
      <c r="B85" s="98" t="s">
        <v>114</v>
      </c>
      <c r="C85" s="36" t="s">
        <v>115</v>
      </c>
      <c r="D85" s="201" t="s">
        <v>116</v>
      </c>
      <c r="E85" s="202"/>
      <c r="F85" s="202"/>
      <c r="G85" s="203"/>
      <c r="H85" s="174">
        <v>1019</v>
      </c>
      <c r="I85" s="188"/>
      <c r="J85" s="188"/>
      <c r="K85" s="37">
        <v>806.31</v>
      </c>
      <c r="L85" s="37">
        <v>212.69</v>
      </c>
      <c r="M85" s="174">
        <v>0</v>
      </c>
      <c r="N85" s="188"/>
      <c r="O85" s="188"/>
      <c r="P85" s="37">
        <v>806.31</v>
      </c>
      <c r="Q85" s="174">
        <v>0</v>
      </c>
      <c r="R85" s="188"/>
      <c r="S85" s="174">
        <v>212.69</v>
      </c>
      <c r="T85" s="188"/>
      <c r="U85" s="188"/>
      <c r="V85" s="188"/>
      <c r="W85" s="188"/>
      <c r="X85" s="38">
        <v>0.791</v>
      </c>
      <c r="Y85" s="35"/>
      <c r="Z85" s="35"/>
      <c r="AA85" s="35"/>
      <c r="AB85" s="8">
        <v>300</v>
      </c>
      <c r="AC85" s="16">
        <f t="shared" si="2"/>
        <v>1319</v>
      </c>
      <c r="AD85" s="16">
        <v>2000</v>
      </c>
      <c r="AE85" s="16"/>
      <c r="AF85" s="16"/>
      <c r="AG85" s="17"/>
      <c r="AH85" s="58"/>
    </row>
    <row r="86" spans="1:34" s="5" customFormat="1" ht="12.75" customHeight="1">
      <c r="A86" s="35"/>
      <c r="B86" s="98" t="s">
        <v>117</v>
      </c>
      <c r="C86" s="36" t="s">
        <v>118</v>
      </c>
      <c r="D86" s="201" t="s">
        <v>119</v>
      </c>
      <c r="E86" s="202"/>
      <c r="F86" s="202"/>
      <c r="G86" s="203"/>
      <c r="H86" s="174">
        <v>398</v>
      </c>
      <c r="I86" s="188"/>
      <c r="J86" s="188"/>
      <c r="K86" s="37">
        <v>2.65</v>
      </c>
      <c r="L86" s="37">
        <v>395.35</v>
      </c>
      <c r="M86" s="174">
        <v>0</v>
      </c>
      <c r="N86" s="188"/>
      <c r="O86" s="188"/>
      <c r="P86" s="37">
        <v>2.65</v>
      </c>
      <c r="Q86" s="174">
        <v>0</v>
      </c>
      <c r="R86" s="188"/>
      <c r="S86" s="174">
        <v>395.35</v>
      </c>
      <c r="T86" s="188"/>
      <c r="U86" s="188"/>
      <c r="V86" s="188"/>
      <c r="W86" s="188"/>
      <c r="X86" s="38">
        <v>0.007</v>
      </c>
      <c r="Y86" s="35"/>
      <c r="Z86" s="35"/>
      <c r="AA86" s="35"/>
      <c r="AB86" s="8">
        <v>0</v>
      </c>
      <c r="AC86" s="16">
        <f t="shared" si="2"/>
        <v>398</v>
      </c>
      <c r="AD86" s="16">
        <v>400</v>
      </c>
      <c r="AE86" s="16"/>
      <c r="AF86" s="16"/>
      <c r="AG86" s="17"/>
      <c r="AH86" s="58"/>
    </row>
    <row r="87" spans="2:32" ht="12.75">
      <c r="B87" s="97" t="s">
        <v>120</v>
      </c>
      <c r="C87" s="23"/>
      <c r="D87" s="204" t="s">
        <v>121</v>
      </c>
      <c r="E87" s="205"/>
      <c r="F87" s="205"/>
      <c r="G87" s="156"/>
      <c r="H87" s="175">
        <v>53398</v>
      </c>
      <c r="I87" s="187"/>
      <c r="J87" s="187"/>
      <c r="K87" s="24">
        <v>39162.64</v>
      </c>
      <c r="L87" s="24">
        <v>14235.36</v>
      </c>
      <c r="M87" s="175">
        <v>0</v>
      </c>
      <c r="N87" s="187"/>
      <c r="O87" s="187"/>
      <c r="P87" s="24">
        <v>39162.64</v>
      </c>
      <c r="Q87" s="175">
        <v>1051.55</v>
      </c>
      <c r="R87" s="187"/>
      <c r="S87" s="175">
        <v>13183.81</v>
      </c>
      <c r="T87" s="187"/>
      <c r="U87" s="187"/>
      <c r="V87" s="187"/>
      <c r="W87" s="187"/>
      <c r="X87" s="25">
        <v>0.753</v>
      </c>
      <c r="AB87" s="7">
        <f>SUM(AB88+AB89)</f>
        <v>15000</v>
      </c>
      <c r="AC87" s="52">
        <f t="shared" si="2"/>
        <v>68398</v>
      </c>
      <c r="AD87" s="52">
        <f>SUM(AD88+AD89)</f>
        <v>80400</v>
      </c>
      <c r="AE87" s="52"/>
      <c r="AF87" s="52"/>
    </row>
    <row r="88" spans="1:34" s="5" customFormat="1" ht="12.75" customHeight="1">
      <c r="A88" s="35"/>
      <c r="B88" s="98" t="s">
        <v>122</v>
      </c>
      <c r="C88" s="36" t="s">
        <v>123</v>
      </c>
      <c r="D88" s="201" t="s">
        <v>124</v>
      </c>
      <c r="E88" s="202"/>
      <c r="F88" s="202"/>
      <c r="G88" s="203"/>
      <c r="H88" s="174">
        <v>398</v>
      </c>
      <c r="I88" s="188"/>
      <c r="J88" s="188"/>
      <c r="K88" s="37">
        <v>0</v>
      </c>
      <c r="L88" s="37">
        <v>398</v>
      </c>
      <c r="M88" s="174">
        <v>0</v>
      </c>
      <c r="N88" s="188"/>
      <c r="O88" s="188"/>
      <c r="P88" s="37">
        <v>0</v>
      </c>
      <c r="Q88" s="174">
        <v>0</v>
      </c>
      <c r="R88" s="188"/>
      <c r="S88" s="174">
        <v>398</v>
      </c>
      <c r="T88" s="188"/>
      <c r="U88" s="188"/>
      <c r="V88" s="188"/>
      <c r="W88" s="188"/>
      <c r="X88" s="38">
        <v>0</v>
      </c>
      <c r="Y88" s="35"/>
      <c r="Z88" s="35"/>
      <c r="AA88" s="35"/>
      <c r="AB88" s="8">
        <v>0</v>
      </c>
      <c r="AC88" s="16">
        <f t="shared" si="2"/>
        <v>398</v>
      </c>
      <c r="AD88" s="16">
        <v>400</v>
      </c>
      <c r="AE88" s="16"/>
      <c r="AF88" s="16"/>
      <c r="AG88" s="17"/>
      <c r="AH88" s="58"/>
    </row>
    <row r="89" spans="1:34" s="5" customFormat="1" ht="12.75">
      <c r="A89" s="35"/>
      <c r="B89" s="98" t="s">
        <v>125</v>
      </c>
      <c r="C89" s="36" t="s">
        <v>126</v>
      </c>
      <c r="D89" s="201" t="s">
        <v>127</v>
      </c>
      <c r="E89" s="202"/>
      <c r="F89" s="202"/>
      <c r="G89" s="203"/>
      <c r="H89" s="174">
        <v>53000</v>
      </c>
      <c r="I89" s="188"/>
      <c r="J89" s="188"/>
      <c r="K89" s="37">
        <v>39162.64</v>
      </c>
      <c r="L89" s="37">
        <v>13837.36</v>
      </c>
      <c r="M89" s="174">
        <v>0</v>
      </c>
      <c r="N89" s="188"/>
      <c r="O89" s="188"/>
      <c r="P89" s="37">
        <v>39162.64</v>
      </c>
      <c r="Q89" s="174">
        <v>1051.55</v>
      </c>
      <c r="R89" s="188"/>
      <c r="S89" s="174">
        <v>12785.81</v>
      </c>
      <c r="T89" s="188"/>
      <c r="U89" s="188"/>
      <c r="V89" s="188"/>
      <c r="W89" s="188"/>
      <c r="X89" s="38">
        <v>0.759</v>
      </c>
      <c r="Y89" s="35"/>
      <c r="Z89" s="35"/>
      <c r="AA89" s="35"/>
      <c r="AB89" s="8">
        <v>15000</v>
      </c>
      <c r="AC89" s="16">
        <f t="shared" si="2"/>
        <v>68000</v>
      </c>
      <c r="AD89" s="16">
        <v>80000</v>
      </c>
      <c r="AE89" s="16"/>
      <c r="AF89" s="16"/>
      <c r="AG89" s="17"/>
      <c r="AH89" s="58"/>
    </row>
    <row r="90" spans="2:32" ht="12.75">
      <c r="B90" s="97" t="s">
        <v>128</v>
      </c>
      <c r="C90" s="23"/>
      <c r="D90" s="204" t="s">
        <v>129</v>
      </c>
      <c r="E90" s="205"/>
      <c r="F90" s="205"/>
      <c r="G90" s="156"/>
      <c r="H90" s="175">
        <v>60893</v>
      </c>
      <c r="I90" s="187"/>
      <c r="J90" s="187"/>
      <c r="K90" s="24">
        <v>16410.24</v>
      </c>
      <c r="L90" s="24">
        <v>44482.76</v>
      </c>
      <c r="M90" s="175">
        <v>0</v>
      </c>
      <c r="N90" s="187"/>
      <c r="O90" s="187"/>
      <c r="P90" s="24">
        <v>16410.24</v>
      </c>
      <c r="Q90" s="175">
        <v>1059.73</v>
      </c>
      <c r="R90" s="187"/>
      <c r="S90" s="175">
        <v>43423.03</v>
      </c>
      <c r="T90" s="187"/>
      <c r="U90" s="187"/>
      <c r="V90" s="187"/>
      <c r="W90" s="187"/>
      <c r="X90" s="25">
        <v>0.287</v>
      </c>
      <c r="AB90" s="7">
        <f>SUM(AB91+AB92+AB93)</f>
        <v>-21000</v>
      </c>
      <c r="AC90" s="52">
        <f t="shared" si="2"/>
        <v>39893</v>
      </c>
      <c r="AD90" s="52">
        <f>SUM(AD91+AD92+AD93)</f>
        <v>60300</v>
      </c>
      <c r="AE90" s="52"/>
      <c r="AF90" s="52"/>
    </row>
    <row r="91" spans="1:34" s="5" customFormat="1" ht="12.75">
      <c r="A91" s="35"/>
      <c r="B91" s="98" t="s">
        <v>130</v>
      </c>
      <c r="C91" s="36" t="s">
        <v>131</v>
      </c>
      <c r="D91" s="201" t="s">
        <v>132</v>
      </c>
      <c r="E91" s="202"/>
      <c r="F91" s="202"/>
      <c r="G91" s="203"/>
      <c r="H91" s="174">
        <v>18050</v>
      </c>
      <c r="I91" s="188"/>
      <c r="J91" s="188"/>
      <c r="K91" s="37">
        <v>8501.38</v>
      </c>
      <c r="L91" s="37">
        <v>9548.62</v>
      </c>
      <c r="M91" s="174">
        <v>0</v>
      </c>
      <c r="N91" s="188"/>
      <c r="O91" s="188"/>
      <c r="P91" s="37">
        <v>8501.38</v>
      </c>
      <c r="Q91" s="174">
        <v>946.5</v>
      </c>
      <c r="R91" s="188"/>
      <c r="S91" s="174">
        <v>8602.12</v>
      </c>
      <c r="T91" s="188"/>
      <c r="U91" s="188"/>
      <c r="V91" s="188"/>
      <c r="W91" s="188"/>
      <c r="X91" s="38">
        <v>0.523</v>
      </c>
      <c r="Y91" s="35"/>
      <c r="Z91" s="35"/>
      <c r="AA91" s="35"/>
      <c r="AB91" s="8">
        <v>-8000</v>
      </c>
      <c r="AC91" s="16">
        <f t="shared" si="2"/>
        <v>10050</v>
      </c>
      <c r="AD91" s="16">
        <v>20100</v>
      </c>
      <c r="AE91" s="16"/>
      <c r="AF91" s="16"/>
      <c r="AG91" s="17"/>
      <c r="AH91" s="58"/>
    </row>
    <row r="92" spans="1:34" s="5" customFormat="1" ht="12.75">
      <c r="A92" s="35"/>
      <c r="B92" s="98" t="s">
        <v>133</v>
      </c>
      <c r="C92" s="36" t="s">
        <v>134</v>
      </c>
      <c r="D92" s="201" t="s">
        <v>135</v>
      </c>
      <c r="E92" s="202"/>
      <c r="F92" s="202"/>
      <c r="G92" s="203"/>
      <c r="H92" s="174">
        <v>41675</v>
      </c>
      <c r="I92" s="188"/>
      <c r="J92" s="188"/>
      <c r="K92" s="37">
        <v>7292.79</v>
      </c>
      <c r="L92" s="37">
        <v>34382.21</v>
      </c>
      <c r="M92" s="174">
        <v>0</v>
      </c>
      <c r="N92" s="188"/>
      <c r="O92" s="188"/>
      <c r="P92" s="37">
        <v>7292.79</v>
      </c>
      <c r="Q92" s="174">
        <v>113.23</v>
      </c>
      <c r="R92" s="188"/>
      <c r="S92" s="174">
        <v>34268.98</v>
      </c>
      <c r="T92" s="188"/>
      <c r="U92" s="188"/>
      <c r="V92" s="188"/>
      <c r="W92" s="188"/>
      <c r="X92" s="38">
        <v>0.178</v>
      </c>
      <c r="Y92" s="35"/>
      <c r="Z92" s="35"/>
      <c r="AA92" s="35"/>
      <c r="AB92" s="8">
        <v>-13000</v>
      </c>
      <c r="AC92" s="16">
        <f t="shared" si="2"/>
        <v>28675</v>
      </c>
      <c r="AD92" s="16">
        <v>38700</v>
      </c>
      <c r="AE92" s="16"/>
      <c r="AF92" s="16"/>
      <c r="AG92" s="17"/>
      <c r="AH92" s="58"/>
    </row>
    <row r="93" spans="1:34" s="5" customFormat="1" ht="12.75" customHeight="1">
      <c r="A93" s="35"/>
      <c r="B93" s="98" t="s">
        <v>136</v>
      </c>
      <c r="C93" s="36" t="s">
        <v>137</v>
      </c>
      <c r="D93" s="201" t="s">
        <v>138</v>
      </c>
      <c r="E93" s="202"/>
      <c r="F93" s="202"/>
      <c r="G93" s="203"/>
      <c r="H93" s="174">
        <v>1168</v>
      </c>
      <c r="I93" s="188"/>
      <c r="J93" s="188"/>
      <c r="K93" s="37">
        <v>616.07</v>
      </c>
      <c r="L93" s="37">
        <v>551.93</v>
      </c>
      <c r="M93" s="174">
        <v>0</v>
      </c>
      <c r="N93" s="188"/>
      <c r="O93" s="188"/>
      <c r="P93" s="37">
        <v>616.07</v>
      </c>
      <c r="Q93" s="174">
        <v>0</v>
      </c>
      <c r="R93" s="188"/>
      <c r="S93" s="174">
        <v>551.93</v>
      </c>
      <c r="T93" s="188"/>
      <c r="U93" s="188"/>
      <c r="V93" s="188"/>
      <c r="W93" s="188"/>
      <c r="X93" s="38">
        <v>0.528</v>
      </c>
      <c r="Y93" s="35"/>
      <c r="Z93" s="35"/>
      <c r="AA93" s="35"/>
      <c r="AB93" s="8">
        <v>0</v>
      </c>
      <c r="AC93" s="16">
        <f t="shared" si="2"/>
        <v>1168</v>
      </c>
      <c r="AD93" s="16">
        <v>1500</v>
      </c>
      <c r="AE93" s="16"/>
      <c r="AF93" s="16"/>
      <c r="AG93" s="17"/>
      <c r="AH93" s="58"/>
    </row>
    <row r="94" spans="2:32" ht="12.75" customHeight="1">
      <c r="B94" s="97" t="s">
        <v>139</v>
      </c>
      <c r="C94" s="23"/>
      <c r="D94" s="204" t="s">
        <v>140</v>
      </c>
      <c r="E94" s="205"/>
      <c r="F94" s="205"/>
      <c r="G94" s="156"/>
      <c r="H94" s="175">
        <v>1168</v>
      </c>
      <c r="I94" s="187"/>
      <c r="J94" s="187"/>
      <c r="K94" s="24">
        <v>175.62</v>
      </c>
      <c r="L94" s="24">
        <v>992.38</v>
      </c>
      <c r="M94" s="175">
        <v>0</v>
      </c>
      <c r="N94" s="187"/>
      <c r="O94" s="187"/>
      <c r="P94" s="24">
        <v>175.62</v>
      </c>
      <c r="Q94" s="175">
        <v>2.51</v>
      </c>
      <c r="R94" s="187"/>
      <c r="S94" s="175">
        <v>989.87</v>
      </c>
      <c r="T94" s="187"/>
      <c r="U94" s="187"/>
      <c r="V94" s="187"/>
      <c r="W94" s="187"/>
      <c r="X94" s="25">
        <v>0.153</v>
      </c>
      <c r="AB94" s="7">
        <f>SUM(AB95+AB96+AB97)</f>
        <v>0</v>
      </c>
      <c r="AC94" s="52">
        <f t="shared" si="2"/>
        <v>1168</v>
      </c>
      <c r="AD94" s="52">
        <f>SUM(AD95+AD96+AD97)</f>
        <v>1230</v>
      </c>
      <c r="AE94" s="52"/>
      <c r="AF94" s="52"/>
    </row>
    <row r="95" spans="1:34" s="5" customFormat="1" ht="12.75" customHeight="1">
      <c r="A95" s="35"/>
      <c r="B95" s="98" t="s">
        <v>141</v>
      </c>
      <c r="C95" s="36" t="s">
        <v>142</v>
      </c>
      <c r="D95" s="201" t="s">
        <v>143</v>
      </c>
      <c r="E95" s="202"/>
      <c r="F95" s="202"/>
      <c r="G95" s="203"/>
      <c r="H95" s="174">
        <v>265</v>
      </c>
      <c r="I95" s="188"/>
      <c r="J95" s="188"/>
      <c r="K95" s="37">
        <v>20.9</v>
      </c>
      <c r="L95" s="37">
        <v>244.1</v>
      </c>
      <c r="M95" s="174">
        <v>0</v>
      </c>
      <c r="N95" s="188"/>
      <c r="O95" s="188"/>
      <c r="P95" s="37">
        <v>20.9</v>
      </c>
      <c r="Q95" s="174">
        <v>2.51</v>
      </c>
      <c r="R95" s="188"/>
      <c r="S95" s="174">
        <v>241.59</v>
      </c>
      <c r="T95" s="188"/>
      <c r="U95" s="188"/>
      <c r="V95" s="188"/>
      <c r="W95" s="188"/>
      <c r="X95" s="38">
        <v>0.088</v>
      </c>
      <c r="Y95" s="35"/>
      <c r="Z95" s="35"/>
      <c r="AA95" s="35"/>
      <c r="AB95" s="8">
        <v>0</v>
      </c>
      <c r="AC95" s="16">
        <f t="shared" si="2"/>
        <v>265</v>
      </c>
      <c r="AD95" s="16">
        <v>300</v>
      </c>
      <c r="AE95" s="16"/>
      <c r="AF95" s="16"/>
      <c r="AG95" s="17"/>
      <c r="AH95" s="58"/>
    </row>
    <row r="96" spans="1:34" s="5" customFormat="1" ht="12.75" customHeight="1">
      <c r="A96" s="35"/>
      <c r="B96" s="98" t="s">
        <v>144</v>
      </c>
      <c r="C96" s="36" t="s">
        <v>145</v>
      </c>
      <c r="D96" s="201" t="s">
        <v>146</v>
      </c>
      <c r="E96" s="202"/>
      <c r="F96" s="202"/>
      <c r="G96" s="203"/>
      <c r="H96" s="174">
        <v>531</v>
      </c>
      <c r="I96" s="188"/>
      <c r="J96" s="188"/>
      <c r="K96" s="37">
        <v>154.72</v>
      </c>
      <c r="L96" s="37">
        <v>376.28</v>
      </c>
      <c r="M96" s="174">
        <v>0</v>
      </c>
      <c r="N96" s="188"/>
      <c r="O96" s="188"/>
      <c r="P96" s="37">
        <v>154.72</v>
      </c>
      <c r="Q96" s="174">
        <v>0</v>
      </c>
      <c r="R96" s="188"/>
      <c r="S96" s="174">
        <v>376.28</v>
      </c>
      <c r="T96" s="188"/>
      <c r="U96" s="188"/>
      <c r="V96" s="188"/>
      <c r="W96" s="188"/>
      <c r="X96" s="38">
        <v>0.291</v>
      </c>
      <c r="Y96" s="35"/>
      <c r="Z96" s="35"/>
      <c r="AA96" s="35"/>
      <c r="AB96" s="8">
        <v>0</v>
      </c>
      <c r="AC96" s="16">
        <f t="shared" si="2"/>
        <v>531</v>
      </c>
      <c r="AD96" s="16">
        <v>530</v>
      </c>
      <c r="AE96" s="16"/>
      <c r="AF96" s="16"/>
      <c r="AG96" s="17"/>
      <c r="AH96" s="58"/>
    </row>
    <row r="97" spans="1:34" s="5" customFormat="1" ht="12.75" customHeight="1">
      <c r="A97" s="35"/>
      <c r="B97" s="98" t="s">
        <v>147</v>
      </c>
      <c r="C97" s="36" t="s">
        <v>148</v>
      </c>
      <c r="D97" s="201" t="s">
        <v>149</v>
      </c>
      <c r="E97" s="202"/>
      <c r="F97" s="202"/>
      <c r="G97" s="203"/>
      <c r="H97" s="174">
        <v>372</v>
      </c>
      <c r="I97" s="188"/>
      <c r="J97" s="188"/>
      <c r="K97" s="37">
        <v>0</v>
      </c>
      <c r="L97" s="37">
        <v>372</v>
      </c>
      <c r="M97" s="174">
        <v>0</v>
      </c>
      <c r="N97" s="188"/>
      <c r="O97" s="188"/>
      <c r="P97" s="37">
        <v>0</v>
      </c>
      <c r="Q97" s="174">
        <v>0</v>
      </c>
      <c r="R97" s="188"/>
      <c r="S97" s="174">
        <v>372</v>
      </c>
      <c r="T97" s="188"/>
      <c r="U97" s="188"/>
      <c r="V97" s="188"/>
      <c r="W97" s="188"/>
      <c r="X97" s="38">
        <v>0</v>
      </c>
      <c r="Y97" s="35"/>
      <c r="Z97" s="35"/>
      <c r="AA97" s="35"/>
      <c r="AB97" s="8">
        <v>0</v>
      </c>
      <c r="AC97" s="16">
        <f t="shared" si="2"/>
        <v>372</v>
      </c>
      <c r="AD97" s="16">
        <v>400</v>
      </c>
      <c r="AE97" s="16"/>
      <c r="AF97" s="16"/>
      <c r="AG97" s="17"/>
      <c r="AH97" s="58"/>
    </row>
    <row r="98" spans="2:32" ht="12.75" customHeight="1">
      <c r="B98" s="97" t="s">
        <v>150</v>
      </c>
      <c r="C98" s="23"/>
      <c r="D98" s="204" t="s">
        <v>151</v>
      </c>
      <c r="E98" s="205"/>
      <c r="F98" s="205"/>
      <c r="G98" s="156"/>
      <c r="H98" s="175">
        <v>366</v>
      </c>
      <c r="I98" s="187"/>
      <c r="J98" s="187"/>
      <c r="K98" s="24">
        <v>14.3</v>
      </c>
      <c r="L98" s="24">
        <v>351.7</v>
      </c>
      <c r="M98" s="175">
        <v>0</v>
      </c>
      <c r="N98" s="187"/>
      <c r="O98" s="187"/>
      <c r="P98" s="24">
        <v>14.3</v>
      </c>
      <c r="Q98" s="175">
        <v>0</v>
      </c>
      <c r="R98" s="187"/>
      <c r="S98" s="175">
        <v>351.7</v>
      </c>
      <c r="T98" s="187"/>
      <c r="U98" s="187"/>
      <c r="V98" s="187"/>
      <c r="W98" s="187"/>
      <c r="X98" s="25">
        <v>0.039</v>
      </c>
      <c r="AB98" s="7">
        <f>SUM(AB99)</f>
        <v>0</v>
      </c>
      <c r="AC98" s="52">
        <f t="shared" si="2"/>
        <v>366</v>
      </c>
      <c r="AD98" s="52">
        <f>SUM(AD99)</f>
        <v>400</v>
      </c>
      <c r="AE98" s="52"/>
      <c r="AF98" s="52"/>
    </row>
    <row r="99" spans="1:34" s="5" customFormat="1" ht="12.75">
      <c r="A99" s="35"/>
      <c r="B99" s="98" t="s">
        <v>152</v>
      </c>
      <c r="C99" s="36" t="s">
        <v>153</v>
      </c>
      <c r="D99" s="201" t="s">
        <v>154</v>
      </c>
      <c r="E99" s="202"/>
      <c r="F99" s="202"/>
      <c r="G99" s="203"/>
      <c r="H99" s="174">
        <v>366</v>
      </c>
      <c r="I99" s="188"/>
      <c r="J99" s="188"/>
      <c r="K99" s="37">
        <v>14.3</v>
      </c>
      <c r="L99" s="37">
        <v>351.7</v>
      </c>
      <c r="M99" s="174">
        <v>0</v>
      </c>
      <c r="N99" s="188"/>
      <c r="O99" s="188"/>
      <c r="P99" s="37">
        <v>14.3</v>
      </c>
      <c r="Q99" s="174">
        <v>0</v>
      </c>
      <c r="R99" s="188"/>
      <c r="S99" s="174">
        <v>351.7</v>
      </c>
      <c r="T99" s="188"/>
      <c r="U99" s="188"/>
      <c r="V99" s="188"/>
      <c r="W99" s="188"/>
      <c r="X99" s="38">
        <v>0.039</v>
      </c>
      <c r="Y99" s="35"/>
      <c r="Z99" s="35"/>
      <c r="AA99" s="35"/>
      <c r="AB99" s="8">
        <v>0</v>
      </c>
      <c r="AC99" s="16">
        <f t="shared" si="2"/>
        <v>366</v>
      </c>
      <c r="AD99" s="16">
        <v>400</v>
      </c>
      <c r="AE99" s="16"/>
      <c r="AF99" s="16"/>
      <c r="AG99" s="17" t="s">
        <v>462</v>
      </c>
      <c r="AH99" s="58"/>
    </row>
    <row r="100" spans="2:32" ht="12.75" customHeight="1">
      <c r="B100" s="97" t="s">
        <v>155</v>
      </c>
      <c r="C100" s="23"/>
      <c r="D100" s="204" t="s">
        <v>156</v>
      </c>
      <c r="E100" s="205"/>
      <c r="F100" s="205"/>
      <c r="G100" s="156"/>
      <c r="H100" s="175">
        <v>2000</v>
      </c>
      <c r="I100" s="187"/>
      <c r="J100" s="187"/>
      <c r="K100" s="24">
        <v>402.04</v>
      </c>
      <c r="L100" s="24">
        <v>1597.96</v>
      </c>
      <c r="M100" s="175">
        <v>0</v>
      </c>
      <c r="N100" s="187"/>
      <c r="O100" s="187"/>
      <c r="P100" s="24">
        <v>402.04</v>
      </c>
      <c r="Q100" s="175">
        <v>0</v>
      </c>
      <c r="R100" s="187"/>
      <c r="S100" s="175">
        <v>1597.96</v>
      </c>
      <c r="T100" s="187"/>
      <c r="U100" s="187"/>
      <c r="V100" s="187"/>
      <c r="W100" s="187"/>
      <c r="X100" s="25">
        <v>0.201</v>
      </c>
      <c r="AB100" s="7">
        <f>SUM(AB101)</f>
        <v>0</v>
      </c>
      <c r="AC100" s="52">
        <f t="shared" si="2"/>
        <v>2000</v>
      </c>
      <c r="AD100" s="52">
        <f>SUM(AD101)</f>
        <v>3000</v>
      </c>
      <c r="AE100" s="52"/>
      <c r="AF100" s="52"/>
    </row>
    <row r="101" spans="1:34" s="5" customFormat="1" ht="12.75" customHeight="1">
      <c r="A101" s="35"/>
      <c r="B101" s="98" t="s">
        <v>157</v>
      </c>
      <c r="C101" s="36" t="s">
        <v>158</v>
      </c>
      <c r="D101" s="201" t="s">
        <v>159</v>
      </c>
      <c r="E101" s="202"/>
      <c r="F101" s="202"/>
      <c r="G101" s="203"/>
      <c r="H101" s="174">
        <v>2000</v>
      </c>
      <c r="I101" s="188"/>
      <c r="J101" s="188"/>
      <c r="K101" s="37">
        <v>402.04</v>
      </c>
      <c r="L101" s="37">
        <v>1597.96</v>
      </c>
      <c r="M101" s="174">
        <v>0</v>
      </c>
      <c r="N101" s="188"/>
      <c r="O101" s="188"/>
      <c r="P101" s="37">
        <v>402.04</v>
      </c>
      <c r="Q101" s="174">
        <v>0</v>
      </c>
      <c r="R101" s="188"/>
      <c r="S101" s="174">
        <v>1597.96</v>
      </c>
      <c r="T101" s="188"/>
      <c r="U101" s="188"/>
      <c r="V101" s="188"/>
      <c r="W101" s="188"/>
      <c r="X101" s="38">
        <v>0.201</v>
      </c>
      <c r="Y101" s="35"/>
      <c r="Z101" s="35"/>
      <c r="AA101" s="35"/>
      <c r="AB101" s="8">
        <v>0</v>
      </c>
      <c r="AC101" s="16">
        <f t="shared" si="2"/>
        <v>2000</v>
      </c>
      <c r="AD101" s="16">
        <v>3000</v>
      </c>
      <c r="AE101" s="16"/>
      <c r="AF101" s="16"/>
      <c r="AG101" s="17" t="s">
        <v>497</v>
      </c>
      <c r="AH101" s="58"/>
    </row>
    <row r="102" spans="2:32" ht="12.75">
      <c r="B102" s="97" t="s">
        <v>42</v>
      </c>
      <c r="C102" s="23"/>
      <c r="D102" s="204" t="s">
        <v>43</v>
      </c>
      <c r="E102" s="205"/>
      <c r="F102" s="205"/>
      <c r="G102" s="156"/>
      <c r="H102" s="175">
        <v>35589</v>
      </c>
      <c r="I102" s="187"/>
      <c r="J102" s="187"/>
      <c r="K102" s="24">
        <v>15660.57</v>
      </c>
      <c r="L102" s="24">
        <v>19928.43</v>
      </c>
      <c r="M102" s="175">
        <v>0</v>
      </c>
      <c r="N102" s="187"/>
      <c r="O102" s="187"/>
      <c r="P102" s="24">
        <v>15660.57</v>
      </c>
      <c r="Q102" s="175">
        <v>658.68</v>
      </c>
      <c r="R102" s="187"/>
      <c r="S102" s="175">
        <v>19269.75</v>
      </c>
      <c r="T102" s="187"/>
      <c r="U102" s="187"/>
      <c r="V102" s="187"/>
      <c r="W102" s="187"/>
      <c r="X102" s="25">
        <v>0.459</v>
      </c>
      <c r="AB102" s="7">
        <f>SUM(AB103+AB106+AB111+AB114+AB121+AB124+AB127+AB130+AB132)</f>
        <v>6200</v>
      </c>
      <c r="AC102" s="52">
        <f t="shared" si="2"/>
        <v>41789</v>
      </c>
      <c r="AD102" s="52">
        <f>SUM(AD103+AD106+AD111+AD114+AD121+AD124+AD127+AD130+AD132)</f>
        <v>57530</v>
      </c>
      <c r="AE102" s="52"/>
      <c r="AF102" s="52"/>
    </row>
    <row r="103" spans="2:32" ht="12.75" customHeight="1">
      <c r="B103" s="97" t="s">
        <v>44</v>
      </c>
      <c r="C103" s="23"/>
      <c r="D103" s="204" t="s">
        <v>45</v>
      </c>
      <c r="E103" s="205"/>
      <c r="F103" s="205"/>
      <c r="G103" s="156"/>
      <c r="H103" s="175">
        <v>1816</v>
      </c>
      <c r="I103" s="187"/>
      <c r="J103" s="187"/>
      <c r="K103" s="24">
        <v>772.58</v>
      </c>
      <c r="L103" s="24">
        <v>1043.42</v>
      </c>
      <c r="M103" s="175">
        <v>0</v>
      </c>
      <c r="N103" s="187"/>
      <c r="O103" s="187"/>
      <c r="P103" s="24">
        <v>772.58</v>
      </c>
      <c r="Q103" s="175">
        <v>0</v>
      </c>
      <c r="R103" s="187"/>
      <c r="S103" s="175">
        <v>1043.42</v>
      </c>
      <c r="T103" s="187"/>
      <c r="U103" s="187"/>
      <c r="V103" s="187"/>
      <c r="W103" s="187"/>
      <c r="X103" s="25">
        <v>0.425</v>
      </c>
      <c r="AB103" s="7">
        <f>SUM(AB104+AB105)</f>
        <v>0</v>
      </c>
      <c r="AC103" s="52">
        <f t="shared" si="2"/>
        <v>1816</v>
      </c>
      <c r="AD103" s="52">
        <f>SUM(AD104+AD107+AD112+AD115+AD122+AD125+AD128+AD131+AD133)</f>
        <v>15740</v>
      </c>
      <c r="AE103" s="52"/>
      <c r="AF103" s="52"/>
    </row>
    <row r="104" spans="1:34" s="5" customFormat="1" ht="12.75" customHeight="1">
      <c r="A104" s="35"/>
      <c r="B104" s="98" t="s">
        <v>160</v>
      </c>
      <c r="C104" s="36" t="s">
        <v>161</v>
      </c>
      <c r="D104" s="201" t="s">
        <v>162</v>
      </c>
      <c r="E104" s="202"/>
      <c r="F104" s="202"/>
      <c r="G104" s="203"/>
      <c r="H104" s="174">
        <v>1245</v>
      </c>
      <c r="I104" s="188"/>
      <c r="J104" s="188"/>
      <c r="K104" s="37">
        <v>670.28</v>
      </c>
      <c r="L104" s="37">
        <v>574.72</v>
      </c>
      <c r="M104" s="174">
        <v>0</v>
      </c>
      <c r="N104" s="188"/>
      <c r="O104" s="188"/>
      <c r="P104" s="37">
        <v>670.28</v>
      </c>
      <c r="Q104" s="174">
        <v>0</v>
      </c>
      <c r="R104" s="188"/>
      <c r="S104" s="174">
        <v>574.72</v>
      </c>
      <c r="T104" s="188"/>
      <c r="U104" s="188"/>
      <c r="V104" s="188"/>
      <c r="W104" s="188"/>
      <c r="X104" s="38">
        <v>0.538</v>
      </c>
      <c r="Y104" s="35"/>
      <c r="Z104" s="35"/>
      <c r="AA104" s="35"/>
      <c r="AB104" s="8">
        <v>0</v>
      </c>
      <c r="AC104" s="16">
        <f t="shared" si="2"/>
        <v>1245</v>
      </c>
      <c r="AD104" s="16">
        <v>1250</v>
      </c>
      <c r="AE104" s="16"/>
      <c r="AF104" s="16"/>
      <c r="AG104" s="17"/>
      <c r="AH104" s="58"/>
    </row>
    <row r="105" spans="1:34" s="5" customFormat="1" ht="12.75" customHeight="1">
      <c r="A105" s="35"/>
      <c r="B105" s="98" t="s">
        <v>163</v>
      </c>
      <c r="C105" s="36" t="s">
        <v>164</v>
      </c>
      <c r="D105" s="201" t="s">
        <v>165</v>
      </c>
      <c r="E105" s="202"/>
      <c r="F105" s="202"/>
      <c r="G105" s="203"/>
      <c r="H105" s="174">
        <v>571</v>
      </c>
      <c r="I105" s="188"/>
      <c r="J105" s="188"/>
      <c r="K105" s="37">
        <v>102.3</v>
      </c>
      <c r="L105" s="37">
        <v>468.7</v>
      </c>
      <c r="M105" s="174">
        <v>0</v>
      </c>
      <c r="N105" s="188"/>
      <c r="O105" s="188"/>
      <c r="P105" s="37">
        <v>102.3</v>
      </c>
      <c r="Q105" s="174">
        <v>0</v>
      </c>
      <c r="R105" s="188"/>
      <c r="S105" s="174">
        <v>468.7</v>
      </c>
      <c r="T105" s="188"/>
      <c r="U105" s="188"/>
      <c r="V105" s="188"/>
      <c r="W105" s="188"/>
      <c r="X105" s="38">
        <v>0.179</v>
      </c>
      <c r="Y105" s="35"/>
      <c r="Z105" s="35"/>
      <c r="AA105" s="35"/>
      <c r="AB105" s="8">
        <v>0</v>
      </c>
      <c r="AC105" s="16">
        <f t="shared" si="2"/>
        <v>571</v>
      </c>
      <c r="AD105" s="16">
        <v>600</v>
      </c>
      <c r="AE105" s="16"/>
      <c r="AF105" s="16"/>
      <c r="AG105" s="17"/>
      <c r="AH105" s="58"/>
    </row>
    <row r="106" spans="2:32" ht="12.75" customHeight="1">
      <c r="B106" s="97" t="s">
        <v>166</v>
      </c>
      <c r="C106" s="23"/>
      <c r="D106" s="204" t="s">
        <v>167</v>
      </c>
      <c r="E106" s="205"/>
      <c r="F106" s="205"/>
      <c r="G106" s="156"/>
      <c r="H106" s="175">
        <v>8998</v>
      </c>
      <c r="I106" s="187"/>
      <c r="J106" s="187"/>
      <c r="K106" s="24">
        <v>1565.35</v>
      </c>
      <c r="L106" s="24">
        <v>7432.65</v>
      </c>
      <c r="M106" s="175">
        <v>0</v>
      </c>
      <c r="N106" s="187"/>
      <c r="O106" s="187"/>
      <c r="P106" s="24">
        <v>1565.35</v>
      </c>
      <c r="Q106" s="175">
        <v>0</v>
      </c>
      <c r="R106" s="187"/>
      <c r="S106" s="175">
        <v>7432.65</v>
      </c>
      <c r="T106" s="187"/>
      <c r="U106" s="187"/>
      <c r="V106" s="187"/>
      <c r="W106" s="187"/>
      <c r="X106" s="25">
        <v>0.174</v>
      </c>
      <c r="AB106" s="7">
        <f>SUM(AB107+AB108+AB109+AB110)</f>
        <v>4200</v>
      </c>
      <c r="AC106" s="52">
        <f t="shared" si="2"/>
        <v>13198</v>
      </c>
      <c r="AD106" s="52">
        <f>SUM(AD107:AD110)</f>
        <v>15790</v>
      </c>
      <c r="AE106" s="52"/>
      <c r="AF106" s="52"/>
    </row>
    <row r="107" spans="1:34" s="5" customFormat="1" ht="12.75" customHeight="1">
      <c r="A107" s="35"/>
      <c r="B107" s="100" t="s">
        <v>168</v>
      </c>
      <c r="C107" s="66" t="s">
        <v>169</v>
      </c>
      <c r="D107" s="224" t="s">
        <v>170</v>
      </c>
      <c r="E107" s="225"/>
      <c r="F107" s="225"/>
      <c r="G107" s="226"/>
      <c r="H107" s="198">
        <v>2654</v>
      </c>
      <c r="I107" s="188"/>
      <c r="J107" s="188"/>
      <c r="K107" s="67">
        <v>0</v>
      </c>
      <c r="L107" s="67">
        <v>2654</v>
      </c>
      <c r="M107" s="198">
        <v>0</v>
      </c>
      <c r="N107" s="188"/>
      <c r="O107" s="188"/>
      <c r="P107" s="67">
        <v>0</v>
      </c>
      <c r="Q107" s="198">
        <v>0</v>
      </c>
      <c r="R107" s="188"/>
      <c r="S107" s="198">
        <v>2654</v>
      </c>
      <c r="T107" s="188"/>
      <c r="U107" s="188"/>
      <c r="V107" s="188"/>
      <c r="W107" s="188"/>
      <c r="X107" s="68">
        <v>0</v>
      </c>
      <c r="Y107" s="35"/>
      <c r="Z107" s="35"/>
      <c r="AA107" s="35"/>
      <c r="AB107" s="8">
        <v>2200</v>
      </c>
      <c r="AC107" s="16">
        <f t="shared" si="2"/>
        <v>4854</v>
      </c>
      <c r="AD107" s="16">
        <v>7000</v>
      </c>
      <c r="AE107" s="16"/>
      <c r="AF107" s="16"/>
      <c r="AG107" s="17" t="s">
        <v>496</v>
      </c>
      <c r="AH107" s="58"/>
    </row>
    <row r="108" spans="1:34" s="5" customFormat="1" ht="22.5" customHeight="1">
      <c r="A108" s="35"/>
      <c r="B108" s="100" t="s">
        <v>171</v>
      </c>
      <c r="C108" s="66" t="s">
        <v>172</v>
      </c>
      <c r="D108" s="224" t="s">
        <v>173</v>
      </c>
      <c r="E108" s="225"/>
      <c r="F108" s="225"/>
      <c r="G108" s="226"/>
      <c r="H108" s="198">
        <v>6039</v>
      </c>
      <c r="I108" s="188"/>
      <c r="J108" s="188"/>
      <c r="K108" s="67">
        <v>1463.97</v>
      </c>
      <c r="L108" s="67">
        <v>4575.03</v>
      </c>
      <c r="M108" s="198">
        <v>0</v>
      </c>
      <c r="N108" s="188"/>
      <c r="O108" s="188"/>
      <c r="P108" s="67">
        <v>1463.97</v>
      </c>
      <c r="Q108" s="198">
        <v>0</v>
      </c>
      <c r="R108" s="188"/>
      <c r="S108" s="198">
        <v>4575.03</v>
      </c>
      <c r="T108" s="188"/>
      <c r="U108" s="188"/>
      <c r="V108" s="188"/>
      <c r="W108" s="188"/>
      <c r="X108" s="68">
        <v>0.242</v>
      </c>
      <c r="Y108" s="35"/>
      <c r="Z108" s="35"/>
      <c r="AA108" s="35"/>
      <c r="AB108" s="8">
        <v>2000</v>
      </c>
      <c r="AC108" s="16">
        <f t="shared" si="2"/>
        <v>8039</v>
      </c>
      <c r="AD108" s="16">
        <v>8090</v>
      </c>
      <c r="AE108" s="16"/>
      <c r="AF108" s="16"/>
      <c r="AG108" s="70" t="s">
        <v>516</v>
      </c>
      <c r="AH108" s="58"/>
    </row>
    <row r="109" spans="1:34" s="5" customFormat="1" ht="12.75" customHeight="1">
      <c r="A109" s="35"/>
      <c r="B109" s="100" t="s">
        <v>174</v>
      </c>
      <c r="C109" s="66" t="s">
        <v>175</v>
      </c>
      <c r="D109" s="224" t="s">
        <v>176</v>
      </c>
      <c r="E109" s="225"/>
      <c r="F109" s="225"/>
      <c r="G109" s="226"/>
      <c r="H109" s="198">
        <v>265</v>
      </c>
      <c r="I109" s="188"/>
      <c r="J109" s="188"/>
      <c r="K109" s="67">
        <v>101.38</v>
      </c>
      <c r="L109" s="67">
        <v>163.62</v>
      </c>
      <c r="M109" s="198">
        <v>0</v>
      </c>
      <c r="N109" s="188"/>
      <c r="O109" s="188"/>
      <c r="P109" s="67">
        <v>101.38</v>
      </c>
      <c r="Q109" s="198">
        <v>0</v>
      </c>
      <c r="R109" s="188"/>
      <c r="S109" s="198">
        <v>163.62</v>
      </c>
      <c r="T109" s="188"/>
      <c r="U109" s="188"/>
      <c r="V109" s="188"/>
      <c r="W109" s="188"/>
      <c r="X109" s="68">
        <v>0.383</v>
      </c>
      <c r="Y109" s="35"/>
      <c r="Z109" s="35"/>
      <c r="AA109" s="35"/>
      <c r="AB109" s="8">
        <v>0</v>
      </c>
      <c r="AC109" s="16">
        <f t="shared" si="2"/>
        <v>265</v>
      </c>
      <c r="AD109" s="16">
        <v>600</v>
      </c>
      <c r="AE109" s="16"/>
      <c r="AF109" s="16"/>
      <c r="AG109" s="17"/>
      <c r="AH109" s="58"/>
    </row>
    <row r="110" spans="1:34" s="5" customFormat="1" ht="12.75" customHeight="1">
      <c r="A110" s="35"/>
      <c r="B110" s="100" t="s">
        <v>177</v>
      </c>
      <c r="C110" s="66" t="s">
        <v>178</v>
      </c>
      <c r="D110" s="224" t="s">
        <v>179</v>
      </c>
      <c r="E110" s="225"/>
      <c r="F110" s="225"/>
      <c r="G110" s="226"/>
      <c r="H110" s="198">
        <v>40</v>
      </c>
      <c r="I110" s="188"/>
      <c r="J110" s="188"/>
      <c r="K110" s="67">
        <v>0</v>
      </c>
      <c r="L110" s="67">
        <v>40</v>
      </c>
      <c r="M110" s="198">
        <v>0</v>
      </c>
      <c r="N110" s="188"/>
      <c r="O110" s="188"/>
      <c r="P110" s="67">
        <v>0</v>
      </c>
      <c r="Q110" s="198">
        <v>0</v>
      </c>
      <c r="R110" s="188"/>
      <c r="S110" s="198">
        <v>40</v>
      </c>
      <c r="T110" s="188"/>
      <c r="U110" s="188"/>
      <c r="V110" s="188"/>
      <c r="W110" s="188"/>
      <c r="X110" s="68">
        <v>0</v>
      </c>
      <c r="Y110" s="35"/>
      <c r="Z110" s="35"/>
      <c r="AA110" s="35"/>
      <c r="AB110" s="8">
        <v>0</v>
      </c>
      <c r="AC110" s="16">
        <f t="shared" si="2"/>
        <v>40</v>
      </c>
      <c r="AD110" s="16">
        <v>100</v>
      </c>
      <c r="AE110" s="16"/>
      <c r="AF110" s="16"/>
      <c r="AG110" s="17"/>
      <c r="AH110" s="58"/>
    </row>
    <row r="111" spans="1:34" s="10" customFormat="1" ht="12.75" customHeight="1">
      <c r="A111" s="39"/>
      <c r="B111" s="99" t="s">
        <v>180</v>
      </c>
      <c r="C111" s="40"/>
      <c r="D111" s="227" t="s">
        <v>181</v>
      </c>
      <c r="E111" s="228"/>
      <c r="F111" s="228"/>
      <c r="G111" s="229"/>
      <c r="H111" s="199">
        <v>27</v>
      </c>
      <c r="I111" s="200"/>
      <c r="J111" s="200"/>
      <c r="K111" s="41">
        <v>0</v>
      </c>
      <c r="L111" s="41">
        <v>27</v>
      </c>
      <c r="M111" s="199">
        <v>0</v>
      </c>
      <c r="N111" s="200"/>
      <c r="O111" s="200"/>
      <c r="P111" s="41">
        <v>0</v>
      </c>
      <c r="Q111" s="199">
        <v>0</v>
      </c>
      <c r="R111" s="200"/>
      <c r="S111" s="199">
        <v>27</v>
      </c>
      <c r="T111" s="200"/>
      <c r="U111" s="200"/>
      <c r="V111" s="200"/>
      <c r="W111" s="200"/>
      <c r="X111" s="42">
        <v>0</v>
      </c>
      <c r="Y111" s="39"/>
      <c r="Z111" s="39"/>
      <c r="AA111" s="39"/>
      <c r="AB111" s="11">
        <f>SUM(AB113)</f>
        <v>0</v>
      </c>
      <c r="AC111" s="52">
        <f t="shared" si="2"/>
        <v>27</v>
      </c>
      <c r="AD111" s="52">
        <f>SUM(AD113)</f>
        <v>30</v>
      </c>
      <c r="AE111" s="52"/>
      <c r="AF111" s="52"/>
      <c r="AG111" s="13"/>
      <c r="AH111" s="12"/>
    </row>
    <row r="112" spans="1:34" s="5" customFormat="1" ht="12.75" customHeight="1">
      <c r="A112" s="35"/>
      <c r="B112" s="100">
        <v>32331</v>
      </c>
      <c r="C112" s="66"/>
      <c r="D112" s="109" t="s">
        <v>513</v>
      </c>
      <c r="E112" s="110"/>
      <c r="F112" s="110"/>
      <c r="G112" s="111"/>
      <c r="H112" s="67"/>
      <c r="I112" s="35"/>
      <c r="J112" s="35"/>
      <c r="K112" s="67"/>
      <c r="L112" s="67"/>
      <c r="M112" s="67"/>
      <c r="N112" s="35"/>
      <c r="O112" s="35"/>
      <c r="P112" s="67"/>
      <c r="Q112" s="67"/>
      <c r="R112" s="35"/>
      <c r="S112" s="67"/>
      <c r="T112" s="35"/>
      <c r="U112" s="35"/>
      <c r="V112" s="35"/>
      <c r="W112" s="35"/>
      <c r="X112" s="68"/>
      <c r="Y112" s="35"/>
      <c r="Z112" s="35"/>
      <c r="AA112" s="35"/>
      <c r="AB112" s="8"/>
      <c r="AC112" s="16">
        <v>0</v>
      </c>
      <c r="AD112" s="16">
        <v>130</v>
      </c>
      <c r="AE112" s="16"/>
      <c r="AF112" s="16"/>
      <c r="AG112" s="113" t="s">
        <v>514</v>
      </c>
      <c r="AH112" s="58"/>
    </row>
    <row r="113" spans="1:34" s="5" customFormat="1" ht="12.75" customHeight="1">
      <c r="A113" s="35"/>
      <c r="B113" s="100" t="s">
        <v>182</v>
      </c>
      <c r="C113" s="66" t="s">
        <v>183</v>
      </c>
      <c r="D113" s="224" t="s">
        <v>184</v>
      </c>
      <c r="E113" s="225"/>
      <c r="F113" s="225"/>
      <c r="G113" s="226"/>
      <c r="H113" s="198">
        <v>27</v>
      </c>
      <c r="I113" s="188"/>
      <c r="J113" s="188"/>
      <c r="K113" s="67">
        <v>0</v>
      </c>
      <c r="L113" s="67">
        <v>27</v>
      </c>
      <c r="M113" s="198">
        <v>0</v>
      </c>
      <c r="N113" s="188"/>
      <c r="O113" s="188"/>
      <c r="P113" s="67">
        <v>0</v>
      </c>
      <c r="Q113" s="198">
        <v>0</v>
      </c>
      <c r="R113" s="188"/>
      <c r="S113" s="198">
        <v>27</v>
      </c>
      <c r="T113" s="188"/>
      <c r="U113" s="188"/>
      <c r="V113" s="188"/>
      <c r="W113" s="188"/>
      <c r="X113" s="68">
        <v>0</v>
      </c>
      <c r="Y113" s="35"/>
      <c r="Z113" s="35"/>
      <c r="AA113" s="35"/>
      <c r="AB113" s="8">
        <v>0</v>
      </c>
      <c r="AC113" s="16">
        <f t="shared" si="2"/>
        <v>27</v>
      </c>
      <c r="AD113" s="16">
        <v>30</v>
      </c>
      <c r="AE113" s="16"/>
      <c r="AF113" s="16"/>
      <c r="AG113" s="17"/>
      <c r="AH113" s="58"/>
    </row>
    <row r="114" spans="1:34" s="10" customFormat="1" ht="12.75">
      <c r="A114" s="39"/>
      <c r="B114" s="99" t="s">
        <v>185</v>
      </c>
      <c r="C114" s="40"/>
      <c r="D114" s="227" t="s">
        <v>186</v>
      </c>
      <c r="E114" s="228"/>
      <c r="F114" s="228"/>
      <c r="G114" s="229"/>
      <c r="H114" s="199">
        <v>12900</v>
      </c>
      <c r="I114" s="200"/>
      <c r="J114" s="200"/>
      <c r="K114" s="41">
        <v>7103.55</v>
      </c>
      <c r="L114" s="41">
        <v>5796.45</v>
      </c>
      <c r="M114" s="199">
        <v>0</v>
      </c>
      <c r="N114" s="200"/>
      <c r="O114" s="200"/>
      <c r="P114" s="41">
        <v>7103.55</v>
      </c>
      <c r="Q114" s="199">
        <v>355.08</v>
      </c>
      <c r="R114" s="200"/>
      <c r="S114" s="199">
        <v>5441.37</v>
      </c>
      <c r="T114" s="200"/>
      <c r="U114" s="200"/>
      <c r="V114" s="200"/>
      <c r="W114" s="200"/>
      <c r="X114" s="42">
        <v>0.578</v>
      </c>
      <c r="Y114" s="39"/>
      <c r="Z114" s="39"/>
      <c r="AA114" s="39"/>
      <c r="AB114" s="11">
        <f>SUM(AB115+AB116+AB117+AB118+AB119+AB120)</f>
        <v>900</v>
      </c>
      <c r="AC114" s="52">
        <f t="shared" si="2"/>
        <v>13800</v>
      </c>
      <c r="AD114" s="52">
        <f>SUM(AD115:AD120)</f>
        <v>13850</v>
      </c>
      <c r="AE114" s="52"/>
      <c r="AF114" s="52"/>
      <c r="AG114" s="13"/>
      <c r="AH114" s="12"/>
    </row>
    <row r="115" spans="1:34" s="5" customFormat="1" ht="12.75">
      <c r="A115" s="35"/>
      <c r="B115" s="100" t="s">
        <v>187</v>
      </c>
      <c r="C115" s="66" t="s">
        <v>188</v>
      </c>
      <c r="D115" s="224" t="s">
        <v>189</v>
      </c>
      <c r="E115" s="225"/>
      <c r="F115" s="225"/>
      <c r="G115" s="226"/>
      <c r="H115" s="198">
        <v>4313</v>
      </c>
      <c r="I115" s="188"/>
      <c r="J115" s="188"/>
      <c r="K115" s="67">
        <v>2806.49</v>
      </c>
      <c r="L115" s="67">
        <v>1506.51</v>
      </c>
      <c r="M115" s="198">
        <v>0</v>
      </c>
      <c r="N115" s="188"/>
      <c r="O115" s="188"/>
      <c r="P115" s="67">
        <v>2806.49</v>
      </c>
      <c r="Q115" s="198">
        <v>94.77</v>
      </c>
      <c r="R115" s="188"/>
      <c r="S115" s="198">
        <v>1411.74</v>
      </c>
      <c r="T115" s="188"/>
      <c r="U115" s="188"/>
      <c r="V115" s="188"/>
      <c r="W115" s="188"/>
      <c r="X115" s="68">
        <v>0.673</v>
      </c>
      <c r="Y115" s="35"/>
      <c r="Z115" s="35"/>
      <c r="AA115" s="35"/>
      <c r="AB115" s="8">
        <v>900</v>
      </c>
      <c r="AC115" s="16">
        <f t="shared" si="2"/>
        <v>5213</v>
      </c>
      <c r="AD115" s="16">
        <v>5200</v>
      </c>
      <c r="AE115" s="16"/>
      <c r="AF115" s="16"/>
      <c r="AG115" s="17"/>
      <c r="AH115" s="58"/>
    </row>
    <row r="116" spans="1:34" s="5" customFormat="1" ht="12.75" customHeight="1">
      <c r="A116" s="35"/>
      <c r="B116" s="100" t="s">
        <v>190</v>
      </c>
      <c r="C116" s="66" t="s">
        <v>191</v>
      </c>
      <c r="D116" s="224" t="s">
        <v>192</v>
      </c>
      <c r="E116" s="225"/>
      <c r="F116" s="225"/>
      <c r="G116" s="226"/>
      <c r="H116" s="198">
        <v>3278</v>
      </c>
      <c r="I116" s="188"/>
      <c r="J116" s="188"/>
      <c r="K116" s="67">
        <v>1665.01</v>
      </c>
      <c r="L116" s="67">
        <v>1612.99</v>
      </c>
      <c r="M116" s="198">
        <v>0</v>
      </c>
      <c r="N116" s="188"/>
      <c r="O116" s="188"/>
      <c r="P116" s="67">
        <v>1665.01</v>
      </c>
      <c r="Q116" s="198">
        <v>227.77</v>
      </c>
      <c r="R116" s="188"/>
      <c r="S116" s="198">
        <v>1385.22</v>
      </c>
      <c r="T116" s="188"/>
      <c r="U116" s="188"/>
      <c r="V116" s="188"/>
      <c r="W116" s="188"/>
      <c r="X116" s="68">
        <v>0.577</v>
      </c>
      <c r="Y116" s="35"/>
      <c r="Z116" s="35"/>
      <c r="AA116" s="35"/>
      <c r="AB116" s="8">
        <v>0</v>
      </c>
      <c r="AC116" s="16">
        <f t="shared" si="2"/>
        <v>3278</v>
      </c>
      <c r="AD116" s="16">
        <v>3300</v>
      </c>
      <c r="AE116" s="16"/>
      <c r="AF116" s="16"/>
      <c r="AG116" s="17"/>
      <c r="AH116" s="58"/>
    </row>
    <row r="117" spans="1:34" s="5" customFormat="1" ht="12.75" customHeight="1">
      <c r="A117" s="35"/>
      <c r="B117" s="100" t="s">
        <v>193</v>
      </c>
      <c r="C117" s="66" t="s">
        <v>194</v>
      </c>
      <c r="D117" s="224" t="s">
        <v>195</v>
      </c>
      <c r="E117" s="225"/>
      <c r="F117" s="225"/>
      <c r="G117" s="226"/>
      <c r="H117" s="198">
        <v>384</v>
      </c>
      <c r="I117" s="188"/>
      <c r="J117" s="188"/>
      <c r="K117" s="67">
        <v>277.68</v>
      </c>
      <c r="L117" s="67">
        <v>106.32</v>
      </c>
      <c r="M117" s="198">
        <v>0</v>
      </c>
      <c r="N117" s="188"/>
      <c r="O117" s="188"/>
      <c r="P117" s="67">
        <v>277.68</v>
      </c>
      <c r="Q117" s="198">
        <v>0</v>
      </c>
      <c r="R117" s="188"/>
      <c r="S117" s="198">
        <v>106.32</v>
      </c>
      <c r="T117" s="188"/>
      <c r="U117" s="188"/>
      <c r="V117" s="188"/>
      <c r="W117" s="188"/>
      <c r="X117" s="68">
        <v>0.723</v>
      </c>
      <c r="Y117" s="35"/>
      <c r="Z117" s="35"/>
      <c r="AA117" s="35"/>
      <c r="AB117" s="8">
        <v>0</v>
      </c>
      <c r="AC117" s="16">
        <f t="shared" si="2"/>
        <v>384</v>
      </c>
      <c r="AD117" s="16">
        <v>400</v>
      </c>
      <c r="AE117" s="16"/>
      <c r="AF117" s="16"/>
      <c r="AG117" s="17"/>
      <c r="AH117" s="58"/>
    </row>
    <row r="118" spans="1:34" s="5" customFormat="1" ht="12.75" customHeight="1">
      <c r="A118" s="35"/>
      <c r="B118" s="100" t="s">
        <v>196</v>
      </c>
      <c r="C118" s="66" t="s">
        <v>197</v>
      </c>
      <c r="D118" s="224" t="s">
        <v>198</v>
      </c>
      <c r="E118" s="225"/>
      <c r="F118" s="225"/>
      <c r="G118" s="226"/>
      <c r="H118" s="198">
        <v>279</v>
      </c>
      <c r="I118" s="188"/>
      <c r="J118" s="188"/>
      <c r="K118" s="67">
        <v>233.98</v>
      </c>
      <c r="L118" s="67">
        <v>45.02</v>
      </c>
      <c r="M118" s="198">
        <v>0</v>
      </c>
      <c r="N118" s="188"/>
      <c r="O118" s="188"/>
      <c r="P118" s="67">
        <v>233.98</v>
      </c>
      <c r="Q118" s="198">
        <v>0</v>
      </c>
      <c r="R118" s="188"/>
      <c r="S118" s="198">
        <v>45.02</v>
      </c>
      <c r="T118" s="188"/>
      <c r="U118" s="188"/>
      <c r="V118" s="188"/>
      <c r="W118" s="188"/>
      <c r="X118" s="68">
        <v>0.839</v>
      </c>
      <c r="Y118" s="35"/>
      <c r="Z118" s="35"/>
      <c r="AA118" s="35"/>
      <c r="AB118" s="8">
        <v>0</v>
      </c>
      <c r="AC118" s="16">
        <f t="shared" si="2"/>
        <v>279</v>
      </c>
      <c r="AD118" s="16">
        <v>280</v>
      </c>
      <c r="AE118" s="16"/>
      <c r="AF118" s="16"/>
      <c r="AG118" s="17"/>
      <c r="AH118" s="58"/>
    </row>
    <row r="119" spans="1:34" s="5" customFormat="1" ht="12.75">
      <c r="A119" s="35"/>
      <c r="B119" s="100" t="s">
        <v>199</v>
      </c>
      <c r="C119" s="66" t="s">
        <v>200</v>
      </c>
      <c r="D119" s="224" t="s">
        <v>201</v>
      </c>
      <c r="E119" s="225"/>
      <c r="F119" s="225"/>
      <c r="G119" s="226"/>
      <c r="H119" s="198">
        <v>3982</v>
      </c>
      <c r="I119" s="188"/>
      <c r="J119" s="188"/>
      <c r="K119" s="67">
        <v>1676.93</v>
      </c>
      <c r="L119" s="67">
        <v>2305.07</v>
      </c>
      <c r="M119" s="198">
        <v>0</v>
      </c>
      <c r="N119" s="188"/>
      <c r="O119" s="188"/>
      <c r="P119" s="67">
        <v>1676.93</v>
      </c>
      <c r="Q119" s="198">
        <v>0</v>
      </c>
      <c r="R119" s="188"/>
      <c r="S119" s="198">
        <v>2305.07</v>
      </c>
      <c r="T119" s="188"/>
      <c r="U119" s="188"/>
      <c r="V119" s="188"/>
      <c r="W119" s="188"/>
      <c r="X119" s="68">
        <v>0.421</v>
      </c>
      <c r="Y119" s="35"/>
      <c r="Z119" s="35"/>
      <c r="AA119" s="35"/>
      <c r="AB119" s="8">
        <v>0</v>
      </c>
      <c r="AC119" s="16">
        <f t="shared" si="2"/>
        <v>3982</v>
      </c>
      <c r="AD119" s="16">
        <v>4000</v>
      </c>
      <c r="AE119" s="16"/>
      <c r="AF119" s="16"/>
      <c r="AG119" s="17"/>
      <c r="AH119" s="58"/>
    </row>
    <row r="120" spans="1:34" s="5" customFormat="1" ht="12.75" customHeight="1">
      <c r="A120" s="35"/>
      <c r="B120" s="100" t="s">
        <v>202</v>
      </c>
      <c r="C120" s="66" t="s">
        <v>203</v>
      </c>
      <c r="D120" s="224" t="s">
        <v>204</v>
      </c>
      <c r="E120" s="225"/>
      <c r="F120" s="225"/>
      <c r="G120" s="226"/>
      <c r="H120" s="198">
        <v>664</v>
      </c>
      <c r="I120" s="188"/>
      <c r="J120" s="188"/>
      <c r="K120" s="67">
        <v>443.46</v>
      </c>
      <c r="L120" s="67">
        <v>220.54</v>
      </c>
      <c r="M120" s="198">
        <v>0</v>
      </c>
      <c r="N120" s="188"/>
      <c r="O120" s="188"/>
      <c r="P120" s="67">
        <v>443.46</v>
      </c>
      <c r="Q120" s="198">
        <v>32.54</v>
      </c>
      <c r="R120" s="188"/>
      <c r="S120" s="198">
        <v>188</v>
      </c>
      <c r="T120" s="188"/>
      <c r="U120" s="188"/>
      <c r="V120" s="188"/>
      <c r="W120" s="188"/>
      <c r="X120" s="68">
        <v>0.717</v>
      </c>
      <c r="Y120" s="35"/>
      <c r="Z120" s="35"/>
      <c r="AA120" s="35"/>
      <c r="AB120" s="8">
        <v>0</v>
      </c>
      <c r="AC120" s="16">
        <f t="shared" si="2"/>
        <v>664</v>
      </c>
      <c r="AD120" s="16">
        <v>670</v>
      </c>
      <c r="AE120" s="16"/>
      <c r="AF120" s="16"/>
      <c r="AG120" s="69" t="s">
        <v>517</v>
      </c>
      <c r="AH120" s="58"/>
    </row>
    <row r="121" spans="1:34" s="10" customFormat="1" ht="12.75" customHeight="1">
      <c r="A121" s="39"/>
      <c r="B121" s="99" t="s">
        <v>205</v>
      </c>
      <c r="C121" s="40"/>
      <c r="D121" s="227" t="s">
        <v>206</v>
      </c>
      <c r="E121" s="228"/>
      <c r="F121" s="228"/>
      <c r="G121" s="229"/>
      <c r="H121" s="199">
        <v>279</v>
      </c>
      <c r="I121" s="200"/>
      <c r="J121" s="200"/>
      <c r="K121" s="41">
        <v>140.42</v>
      </c>
      <c r="L121" s="41">
        <v>138.58</v>
      </c>
      <c r="M121" s="199">
        <v>0</v>
      </c>
      <c r="N121" s="200"/>
      <c r="O121" s="200"/>
      <c r="P121" s="41">
        <v>140.42</v>
      </c>
      <c r="Q121" s="199">
        <v>0</v>
      </c>
      <c r="R121" s="200"/>
      <c r="S121" s="199">
        <v>138.58</v>
      </c>
      <c r="T121" s="200"/>
      <c r="U121" s="200"/>
      <c r="V121" s="200"/>
      <c r="W121" s="200"/>
      <c r="X121" s="42">
        <v>0.503</v>
      </c>
      <c r="Y121" s="39"/>
      <c r="Z121" s="39"/>
      <c r="AA121" s="39"/>
      <c r="AB121" s="11">
        <f>SUM(AB122+AB123)</f>
        <v>100</v>
      </c>
      <c r="AC121" s="52">
        <f t="shared" si="2"/>
        <v>379</v>
      </c>
      <c r="AD121" s="52">
        <f>SUM(AD122+AD123)</f>
        <v>400</v>
      </c>
      <c r="AE121" s="52"/>
      <c r="AF121" s="52"/>
      <c r="AG121" s="13"/>
      <c r="AH121" s="12"/>
    </row>
    <row r="122" spans="1:34" s="5" customFormat="1" ht="12.75">
      <c r="A122" s="35"/>
      <c r="B122" s="100" t="s">
        <v>207</v>
      </c>
      <c r="C122" s="66" t="s">
        <v>208</v>
      </c>
      <c r="D122" s="224" t="s">
        <v>209</v>
      </c>
      <c r="E122" s="225"/>
      <c r="F122" s="225"/>
      <c r="G122" s="226"/>
      <c r="H122" s="198">
        <v>0</v>
      </c>
      <c r="I122" s="188"/>
      <c r="J122" s="188"/>
      <c r="K122" s="67">
        <v>84.53</v>
      </c>
      <c r="L122" s="67">
        <v>-84.53</v>
      </c>
      <c r="M122" s="198">
        <v>0</v>
      </c>
      <c r="N122" s="188"/>
      <c r="O122" s="188"/>
      <c r="P122" s="67">
        <v>84.53</v>
      </c>
      <c r="Q122" s="198">
        <v>0</v>
      </c>
      <c r="R122" s="188"/>
      <c r="S122" s="198">
        <v>-84.53</v>
      </c>
      <c r="T122" s="188"/>
      <c r="U122" s="188"/>
      <c r="V122" s="188"/>
      <c r="W122" s="188"/>
      <c r="X122" s="68">
        <v>0</v>
      </c>
      <c r="Y122" s="35"/>
      <c r="Z122" s="35"/>
      <c r="AA122" s="35"/>
      <c r="AB122" s="8">
        <v>100</v>
      </c>
      <c r="AC122" s="16">
        <f t="shared" si="2"/>
        <v>100</v>
      </c>
      <c r="AD122" s="16">
        <v>100</v>
      </c>
      <c r="AE122" s="16"/>
      <c r="AF122" s="16"/>
      <c r="AG122" s="17"/>
      <c r="AH122" s="58"/>
    </row>
    <row r="123" spans="1:34" s="5" customFormat="1" ht="12.75" customHeight="1">
      <c r="A123" s="35"/>
      <c r="B123" s="100" t="s">
        <v>210</v>
      </c>
      <c r="C123" s="66" t="s">
        <v>211</v>
      </c>
      <c r="D123" s="224" t="s">
        <v>212</v>
      </c>
      <c r="E123" s="225"/>
      <c r="F123" s="225"/>
      <c r="G123" s="226"/>
      <c r="H123" s="198">
        <v>279</v>
      </c>
      <c r="I123" s="188"/>
      <c r="J123" s="188"/>
      <c r="K123" s="67">
        <v>55.89</v>
      </c>
      <c r="L123" s="67">
        <v>223.11</v>
      </c>
      <c r="M123" s="198">
        <v>0</v>
      </c>
      <c r="N123" s="188"/>
      <c r="O123" s="188"/>
      <c r="P123" s="67">
        <v>55.89</v>
      </c>
      <c r="Q123" s="198">
        <v>0</v>
      </c>
      <c r="R123" s="188"/>
      <c r="S123" s="198">
        <v>223.11</v>
      </c>
      <c r="T123" s="188"/>
      <c r="U123" s="188"/>
      <c r="V123" s="188"/>
      <c r="W123" s="188"/>
      <c r="X123" s="68">
        <v>0.2</v>
      </c>
      <c r="Y123" s="35"/>
      <c r="Z123" s="35"/>
      <c r="AA123" s="35"/>
      <c r="AB123" s="8">
        <v>0</v>
      </c>
      <c r="AC123" s="16">
        <f t="shared" si="2"/>
        <v>279</v>
      </c>
      <c r="AD123" s="16">
        <v>300</v>
      </c>
      <c r="AE123" s="16"/>
      <c r="AF123" s="16"/>
      <c r="AG123" s="17"/>
      <c r="AH123" s="58"/>
    </row>
    <row r="124" spans="1:34" s="10" customFormat="1" ht="12.75" customHeight="1">
      <c r="A124" s="39"/>
      <c r="B124" s="99" t="s">
        <v>213</v>
      </c>
      <c r="C124" s="40"/>
      <c r="D124" s="227" t="s">
        <v>214</v>
      </c>
      <c r="E124" s="228"/>
      <c r="F124" s="228"/>
      <c r="G124" s="229"/>
      <c r="H124" s="199">
        <v>4711</v>
      </c>
      <c r="I124" s="200"/>
      <c r="J124" s="200"/>
      <c r="K124" s="41">
        <v>3234.82</v>
      </c>
      <c r="L124" s="41">
        <v>1476.18</v>
      </c>
      <c r="M124" s="199">
        <v>0</v>
      </c>
      <c r="N124" s="200"/>
      <c r="O124" s="200"/>
      <c r="P124" s="41">
        <v>3234.82</v>
      </c>
      <c r="Q124" s="199">
        <v>0</v>
      </c>
      <c r="R124" s="200"/>
      <c r="S124" s="199">
        <v>1476.18</v>
      </c>
      <c r="T124" s="200"/>
      <c r="U124" s="200"/>
      <c r="V124" s="200"/>
      <c r="W124" s="200"/>
      <c r="X124" s="42">
        <v>0.687</v>
      </c>
      <c r="Y124" s="39"/>
      <c r="Z124" s="39"/>
      <c r="AA124" s="39"/>
      <c r="AB124" s="11">
        <f>SUM(AB125+AB126)</f>
        <v>300</v>
      </c>
      <c r="AC124" s="52">
        <f t="shared" si="2"/>
        <v>5011</v>
      </c>
      <c r="AD124" s="52">
        <f>SUM(AD125+AD126)</f>
        <v>5010</v>
      </c>
      <c r="AE124" s="52"/>
      <c r="AF124" s="52"/>
      <c r="AG124" s="13"/>
      <c r="AH124" s="12"/>
    </row>
    <row r="125" spans="1:34" s="5" customFormat="1" ht="12.75" customHeight="1">
      <c r="A125" s="35"/>
      <c r="B125" s="100" t="s">
        <v>215</v>
      </c>
      <c r="C125" s="66" t="s">
        <v>216</v>
      </c>
      <c r="D125" s="224" t="s">
        <v>217</v>
      </c>
      <c r="E125" s="225"/>
      <c r="F125" s="225"/>
      <c r="G125" s="226"/>
      <c r="H125" s="198">
        <v>265</v>
      </c>
      <c r="I125" s="188"/>
      <c r="J125" s="188"/>
      <c r="K125" s="67">
        <v>0</v>
      </c>
      <c r="L125" s="67">
        <v>265</v>
      </c>
      <c r="M125" s="198">
        <v>0</v>
      </c>
      <c r="N125" s="188"/>
      <c r="O125" s="188"/>
      <c r="P125" s="67">
        <v>0</v>
      </c>
      <c r="Q125" s="198">
        <v>0</v>
      </c>
      <c r="R125" s="188"/>
      <c r="S125" s="198">
        <v>265</v>
      </c>
      <c r="T125" s="188"/>
      <c r="U125" s="188"/>
      <c r="V125" s="188"/>
      <c r="W125" s="188"/>
      <c r="X125" s="68">
        <v>0</v>
      </c>
      <c r="Y125" s="35"/>
      <c r="Z125" s="35"/>
      <c r="AA125" s="35"/>
      <c r="AB125" s="8">
        <v>0</v>
      </c>
      <c r="AC125" s="16">
        <f t="shared" si="2"/>
        <v>265</v>
      </c>
      <c r="AD125" s="16">
        <v>260</v>
      </c>
      <c r="AE125" s="16"/>
      <c r="AF125" s="16"/>
      <c r="AG125" s="17"/>
      <c r="AH125" s="58"/>
    </row>
    <row r="126" spans="1:34" s="5" customFormat="1" ht="12.75">
      <c r="A126" s="35"/>
      <c r="B126" s="100" t="s">
        <v>218</v>
      </c>
      <c r="C126" s="66" t="s">
        <v>219</v>
      </c>
      <c r="D126" s="224" t="s">
        <v>220</v>
      </c>
      <c r="E126" s="225"/>
      <c r="F126" s="225"/>
      <c r="G126" s="226"/>
      <c r="H126" s="198">
        <v>4446</v>
      </c>
      <c r="I126" s="188"/>
      <c r="J126" s="188"/>
      <c r="K126" s="67">
        <v>3234.82</v>
      </c>
      <c r="L126" s="67">
        <v>1211.18</v>
      </c>
      <c r="M126" s="198">
        <v>0</v>
      </c>
      <c r="N126" s="188"/>
      <c r="O126" s="188"/>
      <c r="P126" s="67">
        <v>3234.82</v>
      </c>
      <c r="Q126" s="198">
        <v>0</v>
      </c>
      <c r="R126" s="188"/>
      <c r="S126" s="198">
        <v>1211.18</v>
      </c>
      <c r="T126" s="188"/>
      <c r="U126" s="188"/>
      <c r="V126" s="188"/>
      <c r="W126" s="188"/>
      <c r="X126" s="68">
        <v>0.728</v>
      </c>
      <c r="Y126" s="35"/>
      <c r="Z126" s="35"/>
      <c r="AA126" s="35"/>
      <c r="AB126" s="8">
        <v>300</v>
      </c>
      <c r="AC126" s="16">
        <f t="shared" si="2"/>
        <v>4746</v>
      </c>
      <c r="AD126" s="16">
        <v>4750</v>
      </c>
      <c r="AE126" s="16"/>
      <c r="AF126" s="16"/>
      <c r="AG126" s="17"/>
      <c r="AH126" s="58"/>
    </row>
    <row r="127" spans="2:32" ht="12.75" customHeight="1">
      <c r="B127" s="97" t="s">
        <v>221</v>
      </c>
      <c r="C127" s="23"/>
      <c r="D127" s="204" t="s">
        <v>222</v>
      </c>
      <c r="E127" s="205"/>
      <c r="F127" s="205"/>
      <c r="G127" s="156"/>
      <c r="H127" s="175">
        <v>2611</v>
      </c>
      <c r="I127" s="187"/>
      <c r="J127" s="187"/>
      <c r="K127" s="24">
        <v>1465.55</v>
      </c>
      <c r="L127" s="24">
        <v>1145.45</v>
      </c>
      <c r="M127" s="175">
        <v>0</v>
      </c>
      <c r="N127" s="187"/>
      <c r="O127" s="187"/>
      <c r="P127" s="24">
        <v>1465.55</v>
      </c>
      <c r="Q127" s="175">
        <v>0</v>
      </c>
      <c r="R127" s="187"/>
      <c r="S127" s="175">
        <v>1145.45</v>
      </c>
      <c r="T127" s="187"/>
      <c r="U127" s="187"/>
      <c r="V127" s="187"/>
      <c r="W127" s="187"/>
      <c r="X127" s="25">
        <v>0.561</v>
      </c>
      <c r="AB127" s="7">
        <f>SUM(AB128+AB129)</f>
        <v>100</v>
      </c>
      <c r="AC127" s="52">
        <f t="shared" si="2"/>
        <v>2711</v>
      </c>
      <c r="AD127" s="52">
        <f>SUM(AD128+AD129)</f>
        <v>4290</v>
      </c>
      <c r="AE127" s="52"/>
      <c r="AF127" s="52"/>
    </row>
    <row r="128" spans="1:34" s="5" customFormat="1" ht="12.75" customHeight="1">
      <c r="A128" s="35"/>
      <c r="B128" s="98" t="s">
        <v>223</v>
      </c>
      <c r="C128" s="36" t="s">
        <v>224</v>
      </c>
      <c r="D128" s="201" t="s">
        <v>225</v>
      </c>
      <c r="E128" s="202"/>
      <c r="F128" s="202"/>
      <c r="G128" s="203"/>
      <c r="H128" s="174">
        <v>1566</v>
      </c>
      <c r="I128" s="188"/>
      <c r="J128" s="188"/>
      <c r="K128" s="37">
        <v>429.65</v>
      </c>
      <c r="L128" s="37">
        <v>1136.35</v>
      </c>
      <c r="M128" s="174">
        <v>0</v>
      </c>
      <c r="N128" s="188"/>
      <c r="O128" s="188"/>
      <c r="P128" s="37">
        <v>429.65</v>
      </c>
      <c r="Q128" s="174">
        <v>0</v>
      </c>
      <c r="R128" s="188"/>
      <c r="S128" s="174">
        <v>1136.35</v>
      </c>
      <c r="T128" s="188"/>
      <c r="U128" s="188"/>
      <c r="V128" s="188"/>
      <c r="W128" s="188"/>
      <c r="X128" s="38">
        <v>0.274</v>
      </c>
      <c r="Y128" s="35"/>
      <c r="Z128" s="35"/>
      <c r="AA128" s="35"/>
      <c r="AB128" s="8">
        <v>0</v>
      </c>
      <c r="AC128" s="16">
        <f t="shared" si="2"/>
        <v>1566</v>
      </c>
      <c r="AD128" s="16">
        <v>1500</v>
      </c>
      <c r="AE128" s="16"/>
      <c r="AF128" s="16"/>
      <c r="AG128" s="17"/>
      <c r="AH128" s="58"/>
    </row>
    <row r="129" spans="1:34" s="5" customFormat="1" ht="12.75" customHeight="1">
      <c r="A129" s="35"/>
      <c r="B129" s="98" t="s">
        <v>226</v>
      </c>
      <c r="C129" s="36" t="s">
        <v>227</v>
      </c>
      <c r="D129" s="201" t="s">
        <v>228</v>
      </c>
      <c r="E129" s="202"/>
      <c r="F129" s="202"/>
      <c r="G129" s="203"/>
      <c r="H129" s="174">
        <v>1045</v>
      </c>
      <c r="I129" s="188"/>
      <c r="J129" s="188"/>
      <c r="K129" s="37">
        <v>1035.9</v>
      </c>
      <c r="L129" s="37">
        <v>9.1</v>
      </c>
      <c r="M129" s="174">
        <v>0</v>
      </c>
      <c r="N129" s="188"/>
      <c r="O129" s="188"/>
      <c r="P129" s="37">
        <v>1035.9</v>
      </c>
      <c r="Q129" s="174">
        <v>0</v>
      </c>
      <c r="R129" s="188"/>
      <c r="S129" s="174">
        <v>9.1</v>
      </c>
      <c r="T129" s="188"/>
      <c r="U129" s="188"/>
      <c r="V129" s="188"/>
      <c r="W129" s="188"/>
      <c r="X129" s="38">
        <v>0.991</v>
      </c>
      <c r="Y129" s="35"/>
      <c r="Z129" s="35"/>
      <c r="AA129" s="35"/>
      <c r="AB129" s="8">
        <v>100</v>
      </c>
      <c r="AC129" s="16">
        <f t="shared" si="2"/>
        <v>1145</v>
      </c>
      <c r="AD129" s="16">
        <v>2790</v>
      </c>
      <c r="AE129" s="16"/>
      <c r="AF129" s="16"/>
      <c r="AG129" s="113" t="s">
        <v>515</v>
      </c>
      <c r="AH129" s="58"/>
    </row>
    <row r="130" spans="2:32" ht="12.75">
      <c r="B130" s="97" t="s">
        <v>229</v>
      </c>
      <c r="C130" s="23"/>
      <c r="D130" s="204" t="s">
        <v>230</v>
      </c>
      <c r="E130" s="205"/>
      <c r="F130" s="205"/>
      <c r="G130" s="156"/>
      <c r="H130" s="175">
        <v>265</v>
      </c>
      <c r="I130" s="187"/>
      <c r="J130" s="187"/>
      <c r="K130" s="24">
        <v>76.32</v>
      </c>
      <c r="L130" s="24">
        <v>188.68</v>
      </c>
      <c r="M130" s="175">
        <v>0</v>
      </c>
      <c r="N130" s="187"/>
      <c r="O130" s="187"/>
      <c r="P130" s="24">
        <v>76.32</v>
      </c>
      <c r="Q130" s="175">
        <v>64.7</v>
      </c>
      <c r="R130" s="187"/>
      <c r="S130" s="175">
        <v>123.98</v>
      </c>
      <c r="T130" s="187"/>
      <c r="U130" s="187"/>
      <c r="V130" s="187"/>
      <c r="W130" s="187"/>
      <c r="X130" s="25">
        <v>0.532</v>
      </c>
      <c r="AB130" s="7">
        <f>SUM(AB131)</f>
        <v>0</v>
      </c>
      <c r="AC130" s="52">
        <f t="shared" si="2"/>
        <v>265</v>
      </c>
      <c r="AD130" s="52">
        <f>SUM(AD131)</f>
        <v>100</v>
      </c>
      <c r="AE130" s="52"/>
      <c r="AF130" s="52"/>
    </row>
    <row r="131" spans="1:34" s="5" customFormat="1" ht="12.75" customHeight="1">
      <c r="A131" s="35"/>
      <c r="B131" s="98" t="s">
        <v>231</v>
      </c>
      <c r="C131" s="36" t="s">
        <v>232</v>
      </c>
      <c r="D131" s="201" t="s">
        <v>233</v>
      </c>
      <c r="E131" s="202"/>
      <c r="F131" s="202"/>
      <c r="G131" s="203"/>
      <c r="H131" s="174">
        <v>265</v>
      </c>
      <c r="I131" s="188"/>
      <c r="J131" s="188"/>
      <c r="K131" s="37">
        <v>76.32</v>
      </c>
      <c r="L131" s="37">
        <v>188.68</v>
      </c>
      <c r="M131" s="174">
        <v>0</v>
      </c>
      <c r="N131" s="188"/>
      <c r="O131" s="188"/>
      <c r="P131" s="37">
        <v>76.32</v>
      </c>
      <c r="Q131" s="174">
        <v>64.7</v>
      </c>
      <c r="R131" s="188"/>
      <c r="S131" s="174">
        <v>123.98</v>
      </c>
      <c r="T131" s="188"/>
      <c r="U131" s="188"/>
      <c r="V131" s="188"/>
      <c r="W131" s="188"/>
      <c r="X131" s="38">
        <v>0.532</v>
      </c>
      <c r="Y131" s="35"/>
      <c r="Z131" s="35"/>
      <c r="AA131" s="35"/>
      <c r="AB131" s="8">
        <v>0</v>
      </c>
      <c r="AC131" s="16">
        <f t="shared" si="2"/>
        <v>265</v>
      </c>
      <c r="AD131" s="16">
        <v>100</v>
      </c>
      <c r="AE131" s="16"/>
      <c r="AF131" s="16"/>
      <c r="AG131" s="112" t="s">
        <v>480</v>
      </c>
      <c r="AH131" s="58"/>
    </row>
    <row r="132" spans="2:32" ht="12.75">
      <c r="B132" s="97" t="s">
        <v>234</v>
      </c>
      <c r="C132" s="23"/>
      <c r="D132" s="204" t="s">
        <v>235</v>
      </c>
      <c r="E132" s="205"/>
      <c r="F132" s="205"/>
      <c r="G132" s="156"/>
      <c r="H132" s="175">
        <v>3982</v>
      </c>
      <c r="I132" s="187"/>
      <c r="J132" s="187"/>
      <c r="K132" s="24">
        <v>1301.98</v>
      </c>
      <c r="L132" s="24">
        <v>2680.02</v>
      </c>
      <c r="M132" s="175">
        <v>0</v>
      </c>
      <c r="N132" s="187"/>
      <c r="O132" s="187"/>
      <c r="P132" s="24">
        <v>1301.98</v>
      </c>
      <c r="Q132" s="175">
        <v>238.9</v>
      </c>
      <c r="R132" s="187"/>
      <c r="S132" s="175">
        <v>2441.12</v>
      </c>
      <c r="T132" s="187"/>
      <c r="U132" s="187"/>
      <c r="V132" s="187"/>
      <c r="W132" s="187"/>
      <c r="X132" s="25">
        <v>0.387</v>
      </c>
      <c r="AB132" s="7">
        <f>SUM(AB133+AB134+AB135+AB136)</f>
        <v>600</v>
      </c>
      <c r="AC132" s="52">
        <f t="shared" si="2"/>
        <v>4582</v>
      </c>
      <c r="AD132" s="52">
        <f>SUM(AD133+AD134+AD135+AD136)</f>
        <v>2320</v>
      </c>
      <c r="AE132" s="52"/>
      <c r="AF132" s="52"/>
    </row>
    <row r="133" spans="1:34" s="5" customFormat="1" ht="12.75" customHeight="1">
      <c r="A133" s="35"/>
      <c r="B133" s="98" t="s">
        <v>236</v>
      </c>
      <c r="C133" s="36" t="s">
        <v>237</v>
      </c>
      <c r="D133" s="201" t="s">
        <v>238</v>
      </c>
      <c r="E133" s="202"/>
      <c r="F133" s="202"/>
      <c r="G133" s="203"/>
      <c r="H133" s="174">
        <v>199</v>
      </c>
      <c r="I133" s="188"/>
      <c r="J133" s="188"/>
      <c r="K133" s="37">
        <v>102.3</v>
      </c>
      <c r="L133" s="37">
        <v>96.7</v>
      </c>
      <c r="M133" s="174">
        <v>0</v>
      </c>
      <c r="N133" s="188"/>
      <c r="O133" s="188"/>
      <c r="P133" s="37">
        <v>102.3</v>
      </c>
      <c r="Q133" s="174">
        <v>0</v>
      </c>
      <c r="R133" s="188"/>
      <c r="S133" s="174">
        <v>96.7</v>
      </c>
      <c r="T133" s="188"/>
      <c r="U133" s="188"/>
      <c r="V133" s="188"/>
      <c r="W133" s="188"/>
      <c r="X133" s="38">
        <v>0.514</v>
      </c>
      <c r="Y133" s="35"/>
      <c r="Z133" s="35"/>
      <c r="AA133" s="35"/>
      <c r="AB133" s="8">
        <v>0</v>
      </c>
      <c r="AC133" s="16">
        <f t="shared" si="2"/>
        <v>199</v>
      </c>
      <c r="AD133" s="16">
        <v>200</v>
      </c>
      <c r="AE133" s="16"/>
      <c r="AF133" s="16"/>
      <c r="AG133" s="17"/>
      <c r="AH133" s="58"/>
    </row>
    <row r="134" spans="1:34" s="5" customFormat="1" ht="12.75">
      <c r="A134" s="35"/>
      <c r="B134" s="98" t="s">
        <v>239</v>
      </c>
      <c r="C134" s="36" t="s">
        <v>240</v>
      </c>
      <c r="D134" s="201" t="s">
        <v>241</v>
      </c>
      <c r="E134" s="202"/>
      <c r="F134" s="202"/>
      <c r="G134" s="203"/>
      <c r="H134" s="174">
        <v>199</v>
      </c>
      <c r="I134" s="188"/>
      <c r="J134" s="188"/>
      <c r="K134" s="37">
        <v>0</v>
      </c>
      <c r="L134" s="37">
        <v>199</v>
      </c>
      <c r="M134" s="174">
        <v>0</v>
      </c>
      <c r="N134" s="188"/>
      <c r="O134" s="188"/>
      <c r="P134" s="37">
        <v>0</v>
      </c>
      <c r="Q134" s="174">
        <v>0</v>
      </c>
      <c r="R134" s="188"/>
      <c r="S134" s="174">
        <v>199</v>
      </c>
      <c r="T134" s="188"/>
      <c r="U134" s="188"/>
      <c r="V134" s="188"/>
      <c r="W134" s="188"/>
      <c r="X134" s="38">
        <v>0</v>
      </c>
      <c r="Y134" s="35"/>
      <c r="Z134" s="35"/>
      <c r="AA134" s="35"/>
      <c r="AB134" s="8">
        <v>0</v>
      </c>
      <c r="AC134" s="16">
        <f t="shared" si="2"/>
        <v>199</v>
      </c>
      <c r="AD134" s="16">
        <v>200</v>
      </c>
      <c r="AE134" s="16"/>
      <c r="AF134" s="16"/>
      <c r="AG134" s="17"/>
      <c r="AH134" s="58"/>
    </row>
    <row r="135" spans="1:34" s="5" customFormat="1" ht="12.75" customHeight="1">
      <c r="A135" s="35"/>
      <c r="B135" s="98" t="s">
        <v>242</v>
      </c>
      <c r="C135" s="36" t="s">
        <v>243</v>
      </c>
      <c r="D135" s="201" t="s">
        <v>244</v>
      </c>
      <c r="E135" s="202"/>
      <c r="F135" s="202"/>
      <c r="G135" s="203"/>
      <c r="H135" s="174">
        <v>332</v>
      </c>
      <c r="I135" s="188"/>
      <c r="J135" s="188"/>
      <c r="K135" s="37">
        <v>0</v>
      </c>
      <c r="L135" s="37">
        <v>332</v>
      </c>
      <c r="M135" s="174">
        <v>0</v>
      </c>
      <c r="N135" s="188"/>
      <c r="O135" s="188"/>
      <c r="P135" s="37">
        <v>0</v>
      </c>
      <c r="Q135" s="174">
        <v>0</v>
      </c>
      <c r="R135" s="188"/>
      <c r="S135" s="174">
        <v>332</v>
      </c>
      <c r="T135" s="188"/>
      <c r="U135" s="188"/>
      <c r="V135" s="188"/>
      <c r="W135" s="188"/>
      <c r="X135" s="38">
        <v>0</v>
      </c>
      <c r="Y135" s="35"/>
      <c r="Z135" s="35"/>
      <c r="AA135" s="35"/>
      <c r="AB135" s="8">
        <v>100</v>
      </c>
      <c r="AC135" s="16">
        <f t="shared" si="2"/>
        <v>432</v>
      </c>
      <c r="AD135" s="16">
        <v>500</v>
      </c>
      <c r="AE135" s="16"/>
      <c r="AF135" s="16"/>
      <c r="AG135" s="17"/>
      <c r="AH135" s="58"/>
    </row>
    <row r="136" spans="1:34" s="5" customFormat="1" ht="22.5" customHeight="1">
      <c r="A136" s="35"/>
      <c r="B136" s="98" t="s">
        <v>245</v>
      </c>
      <c r="C136" s="36" t="s">
        <v>246</v>
      </c>
      <c r="D136" s="201" t="s">
        <v>247</v>
      </c>
      <c r="E136" s="202"/>
      <c r="F136" s="202"/>
      <c r="G136" s="203"/>
      <c r="H136" s="174">
        <v>3252</v>
      </c>
      <c r="I136" s="188"/>
      <c r="J136" s="188"/>
      <c r="K136" s="37">
        <v>1199.68</v>
      </c>
      <c r="L136" s="37">
        <v>2052.32</v>
      </c>
      <c r="M136" s="174">
        <v>0</v>
      </c>
      <c r="N136" s="188"/>
      <c r="O136" s="188"/>
      <c r="P136" s="37">
        <v>1199.68</v>
      </c>
      <c r="Q136" s="174">
        <v>238.9</v>
      </c>
      <c r="R136" s="188"/>
      <c r="S136" s="174">
        <v>1813.42</v>
      </c>
      <c r="T136" s="188"/>
      <c r="U136" s="188"/>
      <c r="V136" s="188"/>
      <c r="W136" s="188"/>
      <c r="X136" s="38">
        <v>0.442</v>
      </c>
      <c r="Y136" s="35"/>
      <c r="Z136" s="35"/>
      <c r="AA136" s="35"/>
      <c r="AB136" s="8">
        <v>500</v>
      </c>
      <c r="AC136" s="16">
        <f t="shared" si="2"/>
        <v>3752</v>
      </c>
      <c r="AD136" s="16">
        <v>1420</v>
      </c>
      <c r="AE136" s="16"/>
      <c r="AF136" s="16"/>
      <c r="AG136" s="65" t="s">
        <v>518</v>
      </c>
      <c r="AH136" s="58"/>
    </row>
    <row r="137" spans="2:32" ht="12.75" customHeight="1">
      <c r="B137" s="97" t="s">
        <v>248</v>
      </c>
      <c r="C137" s="23"/>
      <c r="D137" s="204" t="s">
        <v>249</v>
      </c>
      <c r="E137" s="205"/>
      <c r="F137" s="205"/>
      <c r="G137" s="156"/>
      <c r="H137" s="175">
        <v>13352</v>
      </c>
      <c r="I137" s="187"/>
      <c r="J137" s="187"/>
      <c r="K137" s="24">
        <v>3540.93</v>
      </c>
      <c r="L137" s="24">
        <v>9811.07</v>
      </c>
      <c r="M137" s="175">
        <v>0</v>
      </c>
      <c r="N137" s="187"/>
      <c r="O137" s="187"/>
      <c r="P137" s="24">
        <v>3540.93</v>
      </c>
      <c r="Q137" s="175">
        <v>0</v>
      </c>
      <c r="R137" s="187"/>
      <c r="S137" s="175">
        <v>9811.07</v>
      </c>
      <c r="T137" s="187"/>
      <c r="U137" s="187"/>
      <c r="V137" s="187"/>
      <c r="W137" s="187"/>
      <c r="X137" s="25">
        <v>0.265</v>
      </c>
      <c r="AB137" s="7">
        <f>SUM(AB138+AB142+AB144+AB146+AB150+AB152)</f>
        <v>0</v>
      </c>
      <c r="AC137" s="52">
        <f t="shared" si="2"/>
        <v>13352</v>
      </c>
      <c r="AD137" s="107">
        <f>SUM(AD138+AD142+AD144+AD146+AD150+AD152)</f>
        <v>10270</v>
      </c>
      <c r="AE137" s="52"/>
      <c r="AF137" s="52"/>
    </row>
    <row r="138" spans="2:32" ht="12.75">
      <c r="B138" s="97" t="s">
        <v>250</v>
      </c>
      <c r="C138" s="23"/>
      <c r="D138" s="204" t="s">
        <v>251</v>
      </c>
      <c r="E138" s="205"/>
      <c r="F138" s="205"/>
      <c r="G138" s="156"/>
      <c r="H138" s="175">
        <v>5386</v>
      </c>
      <c r="I138" s="187"/>
      <c r="J138" s="187"/>
      <c r="K138" s="24">
        <v>3290.43</v>
      </c>
      <c r="L138" s="24">
        <v>2095.57</v>
      </c>
      <c r="M138" s="175">
        <v>0</v>
      </c>
      <c r="N138" s="187"/>
      <c r="O138" s="187"/>
      <c r="P138" s="24">
        <v>3290.43</v>
      </c>
      <c r="Q138" s="175">
        <v>0</v>
      </c>
      <c r="R138" s="187"/>
      <c r="S138" s="175">
        <v>2095.57</v>
      </c>
      <c r="T138" s="187"/>
      <c r="U138" s="187"/>
      <c r="V138" s="187"/>
      <c r="W138" s="187"/>
      <c r="X138" s="25">
        <v>0.611</v>
      </c>
      <c r="AB138" s="7">
        <f>SUM(AB139+AB140+AB141)</f>
        <v>0</v>
      </c>
      <c r="AC138" s="52">
        <f t="shared" si="2"/>
        <v>5386</v>
      </c>
      <c r="AD138" s="52">
        <f>SUM(AD139+AD140+AD141)</f>
        <v>5750</v>
      </c>
      <c r="AE138" s="52"/>
      <c r="AF138" s="52"/>
    </row>
    <row r="139" spans="1:34" s="5" customFormat="1" ht="12.75" customHeight="1">
      <c r="A139" s="35"/>
      <c r="B139" s="98" t="s">
        <v>252</v>
      </c>
      <c r="C139" s="36" t="s">
        <v>253</v>
      </c>
      <c r="D139" s="201" t="s">
        <v>254</v>
      </c>
      <c r="E139" s="202"/>
      <c r="F139" s="202"/>
      <c r="G139" s="203"/>
      <c r="H139" s="174">
        <v>943</v>
      </c>
      <c r="I139" s="188"/>
      <c r="J139" s="188"/>
      <c r="K139" s="37">
        <v>0</v>
      </c>
      <c r="L139" s="37">
        <v>943</v>
      </c>
      <c r="M139" s="174">
        <v>0</v>
      </c>
      <c r="N139" s="188"/>
      <c r="O139" s="188"/>
      <c r="P139" s="37">
        <v>0</v>
      </c>
      <c r="Q139" s="174">
        <v>0</v>
      </c>
      <c r="R139" s="188"/>
      <c r="S139" s="174">
        <v>943</v>
      </c>
      <c r="T139" s="188"/>
      <c r="U139" s="188"/>
      <c r="V139" s="188"/>
      <c r="W139" s="188"/>
      <c r="X139" s="38">
        <v>0</v>
      </c>
      <c r="Y139" s="35"/>
      <c r="Z139" s="35"/>
      <c r="AA139" s="35"/>
      <c r="AB139" s="8">
        <v>0</v>
      </c>
      <c r="AC139" s="16">
        <f t="shared" si="2"/>
        <v>943</v>
      </c>
      <c r="AD139" s="16">
        <v>1250</v>
      </c>
      <c r="AE139" s="16"/>
      <c r="AF139" s="16"/>
      <c r="AG139" s="17"/>
      <c r="AH139" s="58"/>
    </row>
    <row r="140" spans="1:34" s="5" customFormat="1" ht="12.75" customHeight="1">
      <c r="A140" s="35"/>
      <c r="B140" s="98" t="s">
        <v>255</v>
      </c>
      <c r="C140" s="36" t="s">
        <v>256</v>
      </c>
      <c r="D140" s="201" t="s">
        <v>257</v>
      </c>
      <c r="E140" s="202"/>
      <c r="F140" s="202"/>
      <c r="G140" s="203"/>
      <c r="H140" s="174">
        <v>1477</v>
      </c>
      <c r="I140" s="188"/>
      <c r="J140" s="188"/>
      <c r="K140" s="37">
        <v>2550.54</v>
      </c>
      <c r="L140" s="37">
        <v>-1073.54</v>
      </c>
      <c r="M140" s="174">
        <v>0</v>
      </c>
      <c r="N140" s="188"/>
      <c r="O140" s="188"/>
      <c r="P140" s="37">
        <v>2550.54</v>
      </c>
      <c r="Q140" s="174">
        <v>0</v>
      </c>
      <c r="R140" s="188"/>
      <c r="S140" s="174">
        <v>-1073.54</v>
      </c>
      <c r="T140" s="188"/>
      <c r="U140" s="188"/>
      <c r="V140" s="188"/>
      <c r="W140" s="188"/>
      <c r="X140" s="38">
        <v>1.727</v>
      </c>
      <c r="Y140" s="35"/>
      <c r="Z140" s="35"/>
      <c r="AA140" s="35"/>
      <c r="AB140" s="8">
        <v>1100</v>
      </c>
      <c r="AC140" s="16">
        <f t="shared" si="2"/>
        <v>2577</v>
      </c>
      <c r="AD140" s="16">
        <v>2600</v>
      </c>
      <c r="AE140" s="16"/>
      <c r="AF140" s="16"/>
      <c r="AG140" s="17"/>
      <c r="AH140" s="58"/>
    </row>
    <row r="141" spans="1:34" s="5" customFormat="1" ht="12.75" customHeight="1">
      <c r="A141" s="35"/>
      <c r="B141" s="98" t="s">
        <v>258</v>
      </c>
      <c r="C141" s="36" t="s">
        <v>259</v>
      </c>
      <c r="D141" s="201" t="s">
        <v>260</v>
      </c>
      <c r="E141" s="202"/>
      <c r="F141" s="202"/>
      <c r="G141" s="203"/>
      <c r="H141" s="174">
        <v>2966</v>
      </c>
      <c r="I141" s="188"/>
      <c r="J141" s="188"/>
      <c r="K141" s="37">
        <v>739.89</v>
      </c>
      <c r="L141" s="37">
        <v>2226.11</v>
      </c>
      <c r="M141" s="174">
        <v>0</v>
      </c>
      <c r="N141" s="188"/>
      <c r="O141" s="188"/>
      <c r="P141" s="37">
        <v>739.89</v>
      </c>
      <c r="Q141" s="174">
        <v>0</v>
      </c>
      <c r="R141" s="188"/>
      <c r="S141" s="174">
        <v>2226.11</v>
      </c>
      <c r="T141" s="188"/>
      <c r="U141" s="188"/>
      <c r="V141" s="188"/>
      <c r="W141" s="188"/>
      <c r="X141" s="38">
        <v>0.25</v>
      </c>
      <c r="Y141" s="35"/>
      <c r="Z141" s="35"/>
      <c r="AA141" s="35"/>
      <c r="AB141" s="8">
        <v>-1100</v>
      </c>
      <c r="AC141" s="16">
        <f t="shared" si="2"/>
        <v>1866</v>
      </c>
      <c r="AD141" s="16">
        <v>1900</v>
      </c>
      <c r="AE141" s="16"/>
      <c r="AF141" s="16"/>
      <c r="AG141" s="17"/>
      <c r="AH141" s="58"/>
    </row>
    <row r="142" spans="2:32" ht="12.75">
      <c r="B142" s="97" t="s">
        <v>261</v>
      </c>
      <c r="C142" s="23"/>
      <c r="D142" s="204" t="s">
        <v>262</v>
      </c>
      <c r="E142" s="205"/>
      <c r="F142" s="205"/>
      <c r="G142" s="156"/>
      <c r="H142" s="175">
        <v>499</v>
      </c>
      <c r="I142" s="187"/>
      <c r="J142" s="187"/>
      <c r="K142" s="24">
        <v>41.86</v>
      </c>
      <c r="L142" s="24">
        <v>457.14</v>
      </c>
      <c r="M142" s="175">
        <v>0</v>
      </c>
      <c r="N142" s="187"/>
      <c r="O142" s="187"/>
      <c r="P142" s="24">
        <v>41.86</v>
      </c>
      <c r="Q142" s="175">
        <v>0</v>
      </c>
      <c r="R142" s="187"/>
      <c r="S142" s="175">
        <v>457.14</v>
      </c>
      <c r="T142" s="187"/>
      <c r="U142" s="187"/>
      <c r="V142" s="187"/>
      <c r="W142" s="187"/>
      <c r="X142" s="25">
        <v>0.084</v>
      </c>
      <c r="AB142" s="7">
        <f>SUM(AB143)</f>
        <v>0</v>
      </c>
      <c r="AC142" s="52">
        <f t="shared" si="2"/>
        <v>499</v>
      </c>
      <c r="AD142" s="52">
        <f>SUM(AD143)</f>
        <v>500</v>
      </c>
      <c r="AE142" s="52"/>
      <c r="AF142" s="52"/>
    </row>
    <row r="143" spans="1:34" s="5" customFormat="1" ht="12.75">
      <c r="A143" s="35"/>
      <c r="B143" s="98" t="s">
        <v>263</v>
      </c>
      <c r="C143" s="36" t="s">
        <v>264</v>
      </c>
      <c r="D143" s="201" t="s">
        <v>265</v>
      </c>
      <c r="E143" s="202"/>
      <c r="F143" s="202"/>
      <c r="G143" s="203"/>
      <c r="H143" s="174">
        <v>499</v>
      </c>
      <c r="I143" s="188"/>
      <c r="J143" s="188"/>
      <c r="K143" s="37">
        <v>41.86</v>
      </c>
      <c r="L143" s="37">
        <v>457.14</v>
      </c>
      <c r="M143" s="174">
        <v>0</v>
      </c>
      <c r="N143" s="188"/>
      <c r="O143" s="188"/>
      <c r="P143" s="37">
        <v>41.86</v>
      </c>
      <c r="Q143" s="174">
        <v>0</v>
      </c>
      <c r="R143" s="188"/>
      <c r="S143" s="174">
        <v>457.14</v>
      </c>
      <c r="T143" s="188"/>
      <c r="U143" s="188"/>
      <c r="V143" s="188"/>
      <c r="W143" s="188"/>
      <c r="X143" s="38">
        <v>0.084</v>
      </c>
      <c r="Y143" s="35"/>
      <c r="Z143" s="35"/>
      <c r="AA143" s="35"/>
      <c r="AB143" s="8">
        <v>0</v>
      </c>
      <c r="AC143" s="16">
        <f t="shared" si="2"/>
        <v>499</v>
      </c>
      <c r="AD143" s="16">
        <v>500</v>
      </c>
      <c r="AE143" s="16"/>
      <c r="AF143" s="16"/>
      <c r="AG143" s="17"/>
      <c r="AH143" s="58"/>
    </row>
    <row r="144" spans="2:32" ht="12.75">
      <c r="B144" s="97" t="s">
        <v>266</v>
      </c>
      <c r="C144" s="23"/>
      <c r="D144" s="204" t="s">
        <v>267</v>
      </c>
      <c r="E144" s="205"/>
      <c r="F144" s="205"/>
      <c r="G144" s="156"/>
      <c r="H144" s="175">
        <v>61</v>
      </c>
      <c r="I144" s="187"/>
      <c r="J144" s="187"/>
      <c r="K144" s="24">
        <v>30</v>
      </c>
      <c r="L144" s="24">
        <v>31</v>
      </c>
      <c r="M144" s="175">
        <v>0</v>
      </c>
      <c r="N144" s="187"/>
      <c r="O144" s="187"/>
      <c r="P144" s="24">
        <v>30</v>
      </c>
      <c r="Q144" s="175">
        <v>0</v>
      </c>
      <c r="R144" s="187"/>
      <c r="S144" s="175">
        <v>31</v>
      </c>
      <c r="T144" s="187"/>
      <c r="U144" s="187"/>
      <c r="V144" s="187"/>
      <c r="W144" s="187"/>
      <c r="X144" s="25">
        <v>0.492</v>
      </c>
      <c r="AB144" s="7">
        <f>SUM(AB145)</f>
        <v>0</v>
      </c>
      <c r="AC144" s="52">
        <f aca="true" t="shared" si="3" ref="AC144:AC207">SUM(H144+AB144)</f>
        <v>61</v>
      </c>
      <c r="AD144" s="52">
        <f>SUM(AD145)</f>
        <v>60</v>
      </c>
      <c r="AE144" s="52"/>
      <c r="AF144" s="52"/>
    </row>
    <row r="145" spans="1:34" s="5" customFormat="1" ht="12.75">
      <c r="A145" s="35"/>
      <c r="B145" s="98" t="s">
        <v>268</v>
      </c>
      <c r="C145" s="36" t="s">
        <v>269</v>
      </c>
      <c r="D145" s="201" t="s">
        <v>270</v>
      </c>
      <c r="E145" s="202"/>
      <c r="F145" s="202"/>
      <c r="G145" s="203"/>
      <c r="H145" s="174">
        <v>61</v>
      </c>
      <c r="I145" s="188"/>
      <c r="J145" s="188"/>
      <c r="K145" s="37">
        <v>30</v>
      </c>
      <c r="L145" s="37">
        <v>31</v>
      </c>
      <c r="M145" s="174">
        <v>0</v>
      </c>
      <c r="N145" s="188"/>
      <c r="O145" s="188"/>
      <c r="P145" s="37">
        <v>30</v>
      </c>
      <c r="Q145" s="174">
        <v>0</v>
      </c>
      <c r="R145" s="188"/>
      <c r="S145" s="174">
        <v>31</v>
      </c>
      <c r="T145" s="188"/>
      <c r="U145" s="188"/>
      <c r="V145" s="188"/>
      <c r="W145" s="188"/>
      <c r="X145" s="38">
        <v>0.492</v>
      </c>
      <c r="Y145" s="35"/>
      <c r="Z145" s="35"/>
      <c r="AA145" s="35"/>
      <c r="AB145" s="8">
        <v>0</v>
      </c>
      <c r="AC145" s="16">
        <f t="shared" si="3"/>
        <v>61</v>
      </c>
      <c r="AD145" s="16">
        <v>60</v>
      </c>
      <c r="AE145" s="16"/>
      <c r="AF145" s="16"/>
      <c r="AG145" s="17"/>
      <c r="AH145" s="58"/>
    </row>
    <row r="146" spans="2:32" ht="12.75">
      <c r="B146" s="97" t="s">
        <v>271</v>
      </c>
      <c r="C146" s="23"/>
      <c r="D146" s="204" t="s">
        <v>272</v>
      </c>
      <c r="E146" s="205"/>
      <c r="F146" s="205"/>
      <c r="G146" s="156"/>
      <c r="H146" s="175">
        <v>425</v>
      </c>
      <c r="I146" s="187"/>
      <c r="J146" s="187"/>
      <c r="K146" s="24">
        <v>12.5</v>
      </c>
      <c r="L146" s="24">
        <v>412.5</v>
      </c>
      <c r="M146" s="175">
        <v>0</v>
      </c>
      <c r="N146" s="187"/>
      <c r="O146" s="187"/>
      <c r="P146" s="24">
        <v>12.5</v>
      </c>
      <c r="Q146" s="175">
        <v>0</v>
      </c>
      <c r="R146" s="187"/>
      <c r="S146" s="175">
        <v>412.5</v>
      </c>
      <c r="T146" s="187"/>
      <c r="U146" s="187"/>
      <c r="V146" s="187"/>
      <c r="W146" s="187"/>
      <c r="X146" s="25">
        <v>0.029</v>
      </c>
      <c r="AB146" s="7">
        <f>SUM(AB147+AB148+AB149)</f>
        <v>0</v>
      </c>
      <c r="AC146" s="52">
        <f t="shared" si="3"/>
        <v>425</v>
      </c>
      <c r="AD146" s="52">
        <f>SUM(AD147+AD148+AD149)</f>
        <v>510</v>
      </c>
      <c r="AE146" s="52"/>
      <c r="AF146" s="52"/>
    </row>
    <row r="147" spans="1:34" s="5" customFormat="1" ht="12.75" customHeight="1">
      <c r="A147" s="35"/>
      <c r="B147" s="98" t="s">
        <v>273</v>
      </c>
      <c r="C147" s="36" t="s">
        <v>274</v>
      </c>
      <c r="D147" s="201" t="s">
        <v>275</v>
      </c>
      <c r="E147" s="202"/>
      <c r="F147" s="202"/>
      <c r="G147" s="203"/>
      <c r="H147" s="174">
        <v>133</v>
      </c>
      <c r="I147" s="188"/>
      <c r="J147" s="188"/>
      <c r="K147" s="37">
        <v>0</v>
      </c>
      <c r="L147" s="37">
        <v>133</v>
      </c>
      <c r="M147" s="174">
        <v>0</v>
      </c>
      <c r="N147" s="188"/>
      <c r="O147" s="188"/>
      <c r="P147" s="37">
        <v>0</v>
      </c>
      <c r="Q147" s="174">
        <v>0</v>
      </c>
      <c r="R147" s="188"/>
      <c r="S147" s="174">
        <v>133</v>
      </c>
      <c r="T147" s="188"/>
      <c r="U147" s="188"/>
      <c r="V147" s="188"/>
      <c r="W147" s="188"/>
      <c r="X147" s="38">
        <v>0</v>
      </c>
      <c r="Y147" s="35"/>
      <c r="Z147" s="35"/>
      <c r="AA147" s="35"/>
      <c r="AB147" s="8">
        <v>0</v>
      </c>
      <c r="AC147" s="16">
        <f t="shared" si="3"/>
        <v>133</v>
      </c>
      <c r="AD147" s="16">
        <v>100</v>
      </c>
      <c r="AE147" s="16"/>
      <c r="AF147" s="16"/>
      <c r="AG147" s="17"/>
      <c r="AH147" s="58"/>
    </row>
    <row r="148" spans="1:34" s="5" customFormat="1" ht="12.75">
      <c r="A148" s="35"/>
      <c r="B148" s="98" t="s">
        <v>276</v>
      </c>
      <c r="C148" s="36" t="s">
        <v>277</v>
      </c>
      <c r="D148" s="201" t="s">
        <v>278</v>
      </c>
      <c r="E148" s="202"/>
      <c r="F148" s="202"/>
      <c r="G148" s="203"/>
      <c r="H148" s="174">
        <v>159</v>
      </c>
      <c r="I148" s="188"/>
      <c r="J148" s="188"/>
      <c r="K148" s="37">
        <v>0</v>
      </c>
      <c r="L148" s="37">
        <v>159</v>
      </c>
      <c r="M148" s="174">
        <v>0</v>
      </c>
      <c r="N148" s="188"/>
      <c r="O148" s="188"/>
      <c r="P148" s="37">
        <v>0</v>
      </c>
      <c r="Q148" s="174">
        <v>0</v>
      </c>
      <c r="R148" s="188"/>
      <c r="S148" s="174">
        <v>159</v>
      </c>
      <c r="T148" s="188"/>
      <c r="U148" s="188"/>
      <c r="V148" s="188"/>
      <c r="W148" s="188"/>
      <c r="X148" s="38">
        <v>0</v>
      </c>
      <c r="Y148" s="35"/>
      <c r="Z148" s="35"/>
      <c r="AA148" s="35"/>
      <c r="AB148" s="8">
        <v>0</v>
      </c>
      <c r="AC148" s="16">
        <f t="shared" si="3"/>
        <v>159</v>
      </c>
      <c r="AD148" s="16">
        <v>160</v>
      </c>
      <c r="AE148" s="16"/>
      <c r="AF148" s="16"/>
      <c r="AG148" s="17"/>
      <c r="AH148" s="58"/>
    </row>
    <row r="149" spans="1:34" s="5" customFormat="1" ht="12.75" customHeight="1">
      <c r="A149" s="35"/>
      <c r="B149" s="98" t="s">
        <v>279</v>
      </c>
      <c r="C149" s="36" t="s">
        <v>280</v>
      </c>
      <c r="D149" s="201" t="s">
        <v>281</v>
      </c>
      <c r="E149" s="202"/>
      <c r="F149" s="202"/>
      <c r="G149" s="203"/>
      <c r="H149" s="174">
        <v>133</v>
      </c>
      <c r="I149" s="188"/>
      <c r="J149" s="188"/>
      <c r="K149" s="37">
        <v>12.5</v>
      </c>
      <c r="L149" s="37">
        <v>120.5</v>
      </c>
      <c r="M149" s="174">
        <v>0</v>
      </c>
      <c r="N149" s="188"/>
      <c r="O149" s="188"/>
      <c r="P149" s="37">
        <v>12.5</v>
      </c>
      <c r="Q149" s="174">
        <v>0</v>
      </c>
      <c r="R149" s="188"/>
      <c r="S149" s="174">
        <v>120.5</v>
      </c>
      <c r="T149" s="188"/>
      <c r="U149" s="188"/>
      <c r="V149" s="188"/>
      <c r="W149" s="188"/>
      <c r="X149" s="38">
        <v>0.094</v>
      </c>
      <c r="Y149" s="35"/>
      <c r="Z149" s="35"/>
      <c r="AA149" s="35"/>
      <c r="AB149" s="8">
        <v>0</v>
      </c>
      <c r="AC149" s="16">
        <f t="shared" si="3"/>
        <v>133</v>
      </c>
      <c r="AD149" s="16">
        <v>250</v>
      </c>
      <c r="AE149" s="16"/>
      <c r="AF149" s="16"/>
      <c r="AG149" s="17"/>
      <c r="AH149" s="58"/>
    </row>
    <row r="150" spans="2:32" ht="12.75" customHeight="1">
      <c r="B150" s="97" t="s">
        <v>282</v>
      </c>
      <c r="C150" s="23"/>
      <c r="D150" s="204" t="s">
        <v>283</v>
      </c>
      <c r="E150" s="205"/>
      <c r="F150" s="205"/>
      <c r="G150" s="156"/>
      <c r="H150" s="175">
        <v>6636</v>
      </c>
      <c r="I150" s="187"/>
      <c r="J150" s="187"/>
      <c r="K150" s="24">
        <v>0</v>
      </c>
      <c r="L150" s="24">
        <v>6636</v>
      </c>
      <c r="M150" s="175">
        <v>0</v>
      </c>
      <c r="N150" s="187"/>
      <c r="O150" s="187"/>
      <c r="P150" s="24">
        <v>0</v>
      </c>
      <c r="Q150" s="175">
        <v>0</v>
      </c>
      <c r="R150" s="187"/>
      <c r="S150" s="175">
        <v>6636</v>
      </c>
      <c r="T150" s="187"/>
      <c r="U150" s="187"/>
      <c r="V150" s="187"/>
      <c r="W150" s="187"/>
      <c r="X150" s="25">
        <v>0</v>
      </c>
      <c r="AB150" s="7">
        <f>SUM(AB151)</f>
        <v>0</v>
      </c>
      <c r="AC150" s="52">
        <f t="shared" si="3"/>
        <v>6636</v>
      </c>
      <c r="AD150" s="52">
        <f>SUM(AD151)</f>
        <v>3000</v>
      </c>
      <c r="AE150" s="52"/>
      <c r="AF150" s="52"/>
    </row>
    <row r="151" spans="1:34" s="5" customFormat="1" ht="12.75" customHeight="1">
      <c r="A151" s="35"/>
      <c r="B151" s="98" t="s">
        <v>284</v>
      </c>
      <c r="C151" s="36" t="s">
        <v>285</v>
      </c>
      <c r="D151" s="201" t="s">
        <v>286</v>
      </c>
      <c r="E151" s="202"/>
      <c r="F151" s="202"/>
      <c r="G151" s="203"/>
      <c r="H151" s="174">
        <v>6636</v>
      </c>
      <c r="I151" s="188"/>
      <c r="J151" s="188"/>
      <c r="K151" s="37">
        <v>0</v>
      </c>
      <c r="L151" s="37">
        <v>6636</v>
      </c>
      <c r="M151" s="174">
        <v>0</v>
      </c>
      <c r="N151" s="188"/>
      <c r="O151" s="188"/>
      <c r="P151" s="37">
        <v>0</v>
      </c>
      <c r="Q151" s="174">
        <v>0</v>
      </c>
      <c r="R151" s="188"/>
      <c r="S151" s="174">
        <v>6636</v>
      </c>
      <c r="T151" s="188"/>
      <c r="U151" s="188"/>
      <c r="V151" s="188"/>
      <c r="W151" s="188"/>
      <c r="X151" s="38">
        <v>0</v>
      </c>
      <c r="Y151" s="35"/>
      <c r="Z151" s="35"/>
      <c r="AA151" s="35"/>
      <c r="AB151" s="8">
        <v>0</v>
      </c>
      <c r="AC151" s="16">
        <f t="shared" si="3"/>
        <v>6636</v>
      </c>
      <c r="AD151" s="16">
        <v>3000</v>
      </c>
      <c r="AE151" s="16"/>
      <c r="AF151" s="16"/>
      <c r="AG151" s="17" t="s">
        <v>495</v>
      </c>
      <c r="AH151" s="58"/>
    </row>
    <row r="152" spans="2:32" ht="12.75" customHeight="1">
      <c r="B152" s="97" t="s">
        <v>287</v>
      </c>
      <c r="C152" s="23"/>
      <c r="D152" s="204" t="s">
        <v>249</v>
      </c>
      <c r="E152" s="205"/>
      <c r="F152" s="205"/>
      <c r="G152" s="156"/>
      <c r="H152" s="175">
        <v>345</v>
      </c>
      <c r="I152" s="187"/>
      <c r="J152" s="187"/>
      <c r="K152" s="24">
        <v>166.14</v>
      </c>
      <c r="L152" s="24">
        <v>178.86</v>
      </c>
      <c r="M152" s="175">
        <v>0</v>
      </c>
      <c r="N152" s="187"/>
      <c r="O152" s="187"/>
      <c r="P152" s="24">
        <v>166.14</v>
      </c>
      <c r="Q152" s="175">
        <v>0</v>
      </c>
      <c r="R152" s="187"/>
      <c r="S152" s="175">
        <v>178.86</v>
      </c>
      <c r="T152" s="187"/>
      <c r="U152" s="187"/>
      <c r="V152" s="187"/>
      <c r="W152" s="187"/>
      <c r="X152" s="25">
        <v>0.482</v>
      </c>
      <c r="AB152" s="7">
        <f>SUM(AB153+AB154)</f>
        <v>0</v>
      </c>
      <c r="AC152" s="52">
        <f t="shared" si="3"/>
        <v>345</v>
      </c>
      <c r="AD152" s="52">
        <f>SUM(AD153+AD154)</f>
        <v>450</v>
      </c>
      <c r="AE152" s="52"/>
      <c r="AF152" s="52"/>
    </row>
    <row r="153" spans="1:34" s="5" customFormat="1" ht="12.75" customHeight="1">
      <c r="A153" s="35"/>
      <c r="B153" s="98" t="s">
        <v>288</v>
      </c>
      <c r="C153" s="36" t="s">
        <v>289</v>
      </c>
      <c r="D153" s="201" t="s">
        <v>290</v>
      </c>
      <c r="E153" s="202"/>
      <c r="F153" s="202"/>
      <c r="G153" s="203"/>
      <c r="H153" s="174">
        <v>133</v>
      </c>
      <c r="I153" s="188"/>
      <c r="J153" s="188"/>
      <c r="K153" s="37">
        <v>50</v>
      </c>
      <c r="L153" s="37">
        <v>83</v>
      </c>
      <c r="M153" s="174">
        <v>0</v>
      </c>
      <c r="N153" s="188"/>
      <c r="O153" s="188"/>
      <c r="P153" s="37">
        <v>50</v>
      </c>
      <c r="Q153" s="174">
        <v>0</v>
      </c>
      <c r="R153" s="188"/>
      <c r="S153" s="174">
        <v>83</v>
      </c>
      <c r="T153" s="188"/>
      <c r="U153" s="188"/>
      <c r="V153" s="188"/>
      <c r="W153" s="188"/>
      <c r="X153" s="38">
        <v>0.376</v>
      </c>
      <c r="Y153" s="35"/>
      <c r="Z153" s="35"/>
      <c r="AA153" s="35"/>
      <c r="AB153" s="8">
        <v>0</v>
      </c>
      <c r="AC153" s="16">
        <f t="shared" si="3"/>
        <v>133</v>
      </c>
      <c r="AD153" s="16">
        <v>100</v>
      </c>
      <c r="AE153" s="16"/>
      <c r="AF153" s="16"/>
      <c r="AG153" s="17"/>
      <c r="AH153" s="58"/>
    </row>
    <row r="154" spans="1:34" s="5" customFormat="1" ht="12.75" customHeight="1">
      <c r="A154" s="35"/>
      <c r="B154" s="98" t="s">
        <v>291</v>
      </c>
      <c r="C154" s="36" t="s">
        <v>292</v>
      </c>
      <c r="D154" s="201" t="s">
        <v>293</v>
      </c>
      <c r="E154" s="202"/>
      <c r="F154" s="202"/>
      <c r="G154" s="203"/>
      <c r="H154" s="174">
        <v>212</v>
      </c>
      <c r="I154" s="188"/>
      <c r="J154" s="188"/>
      <c r="K154" s="37">
        <v>116.14</v>
      </c>
      <c r="L154" s="37">
        <v>95.86</v>
      </c>
      <c r="M154" s="174">
        <v>0</v>
      </c>
      <c r="N154" s="188"/>
      <c r="O154" s="188"/>
      <c r="P154" s="37">
        <v>116.14</v>
      </c>
      <c r="Q154" s="174">
        <v>0</v>
      </c>
      <c r="R154" s="188"/>
      <c r="S154" s="174">
        <v>95.86</v>
      </c>
      <c r="T154" s="188"/>
      <c r="U154" s="188"/>
      <c r="V154" s="188"/>
      <c r="W154" s="188"/>
      <c r="X154" s="38">
        <v>0.548</v>
      </c>
      <c r="Y154" s="35"/>
      <c r="Z154" s="35"/>
      <c r="AA154" s="35"/>
      <c r="AB154" s="8">
        <v>0</v>
      </c>
      <c r="AC154" s="16">
        <f t="shared" si="3"/>
        <v>212</v>
      </c>
      <c r="AD154" s="16">
        <v>350</v>
      </c>
      <c r="AE154" s="16"/>
      <c r="AF154" s="16"/>
      <c r="AG154" s="114" t="s">
        <v>480</v>
      </c>
      <c r="AH154" s="58"/>
    </row>
    <row r="155" spans="2:32" ht="12.75">
      <c r="B155" s="97" t="s">
        <v>294</v>
      </c>
      <c r="C155" s="23"/>
      <c r="D155" s="204" t="s">
        <v>295</v>
      </c>
      <c r="E155" s="205"/>
      <c r="F155" s="205"/>
      <c r="G155" s="156"/>
      <c r="H155" s="175">
        <v>160</v>
      </c>
      <c r="I155" s="187"/>
      <c r="J155" s="187"/>
      <c r="K155" s="24">
        <v>1.22</v>
      </c>
      <c r="L155" s="24">
        <v>158.78</v>
      </c>
      <c r="M155" s="175">
        <v>0</v>
      </c>
      <c r="N155" s="187"/>
      <c r="O155" s="187"/>
      <c r="P155" s="24">
        <v>1.22</v>
      </c>
      <c r="Q155" s="175">
        <v>0</v>
      </c>
      <c r="R155" s="187"/>
      <c r="S155" s="175">
        <v>158.78</v>
      </c>
      <c r="T155" s="187"/>
      <c r="U155" s="187"/>
      <c r="V155" s="187"/>
      <c r="W155" s="187"/>
      <c r="X155" s="25">
        <v>0.008</v>
      </c>
      <c r="AB155" s="7">
        <f>SUM(AB156)</f>
        <v>0</v>
      </c>
      <c r="AC155" s="52">
        <f t="shared" si="3"/>
        <v>160</v>
      </c>
      <c r="AD155" s="52">
        <f>SUM(AD156)</f>
        <v>120</v>
      </c>
      <c r="AE155" s="52">
        <v>120</v>
      </c>
      <c r="AF155" s="52">
        <v>120</v>
      </c>
    </row>
    <row r="156" spans="2:32" ht="12.75" customHeight="1">
      <c r="B156" s="97" t="s">
        <v>296</v>
      </c>
      <c r="C156" s="23"/>
      <c r="D156" s="204" t="s">
        <v>297</v>
      </c>
      <c r="E156" s="205"/>
      <c r="F156" s="205"/>
      <c r="G156" s="156"/>
      <c r="H156" s="175">
        <v>160</v>
      </c>
      <c r="I156" s="187"/>
      <c r="J156" s="187"/>
      <c r="K156" s="24">
        <v>1.22</v>
      </c>
      <c r="L156" s="24">
        <v>158.78</v>
      </c>
      <c r="M156" s="175">
        <v>0</v>
      </c>
      <c r="N156" s="187"/>
      <c r="O156" s="187"/>
      <c r="P156" s="24">
        <v>1.22</v>
      </c>
      <c r="Q156" s="175">
        <v>0</v>
      </c>
      <c r="R156" s="187"/>
      <c r="S156" s="175">
        <v>158.78</v>
      </c>
      <c r="T156" s="187"/>
      <c r="U156" s="187"/>
      <c r="V156" s="187"/>
      <c r="W156" s="187"/>
      <c r="X156" s="25">
        <v>0.008</v>
      </c>
      <c r="AB156" s="7">
        <f>SUM(AB157+AB159)</f>
        <v>0</v>
      </c>
      <c r="AC156" s="52">
        <f t="shared" si="3"/>
        <v>160</v>
      </c>
      <c r="AD156" s="52">
        <f>SUM(AD157+AD159)</f>
        <v>120</v>
      </c>
      <c r="AE156" s="52"/>
      <c r="AF156" s="52"/>
    </row>
    <row r="157" spans="2:32" ht="12.75">
      <c r="B157" s="97" t="s">
        <v>298</v>
      </c>
      <c r="C157" s="23"/>
      <c r="D157" s="204" t="s">
        <v>299</v>
      </c>
      <c r="E157" s="205"/>
      <c r="F157" s="205"/>
      <c r="G157" s="156"/>
      <c r="H157" s="175">
        <v>27</v>
      </c>
      <c r="I157" s="187"/>
      <c r="J157" s="187"/>
      <c r="K157" s="24">
        <v>1.22</v>
      </c>
      <c r="L157" s="24">
        <v>25.78</v>
      </c>
      <c r="M157" s="175">
        <v>0</v>
      </c>
      <c r="N157" s="187"/>
      <c r="O157" s="187"/>
      <c r="P157" s="24">
        <v>1.22</v>
      </c>
      <c r="Q157" s="175">
        <v>0</v>
      </c>
      <c r="R157" s="187"/>
      <c r="S157" s="175">
        <v>25.78</v>
      </c>
      <c r="T157" s="187"/>
      <c r="U157" s="187"/>
      <c r="V157" s="187"/>
      <c r="W157" s="187"/>
      <c r="X157" s="25">
        <v>0.045</v>
      </c>
      <c r="AB157" s="7">
        <f>SUM(AB158)</f>
        <v>0</v>
      </c>
      <c r="AC157" s="52">
        <f t="shared" si="3"/>
        <v>27</v>
      </c>
      <c r="AD157" s="52">
        <f>SUM(AD158)</f>
        <v>20</v>
      </c>
      <c r="AE157" s="52"/>
      <c r="AF157" s="52"/>
    </row>
    <row r="158" spans="1:34" s="5" customFormat="1" ht="12.75" customHeight="1">
      <c r="A158" s="35"/>
      <c r="B158" s="98" t="s">
        <v>300</v>
      </c>
      <c r="C158" s="36" t="s">
        <v>301</v>
      </c>
      <c r="D158" s="201" t="s">
        <v>302</v>
      </c>
      <c r="E158" s="202"/>
      <c r="F158" s="202"/>
      <c r="G158" s="203"/>
      <c r="H158" s="174">
        <v>27</v>
      </c>
      <c r="I158" s="188"/>
      <c r="J158" s="188"/>
      <c r="K158" s="37">
        <v>1.22</v>
      </c>
      <c r="L158" s="37">
        <v>25.78</v>
      </c>
      <c r="M158" s="174">
        <v>0</v>
      </c>
      <c r="N158" s="188"/>
      <c r="O158" s="188"/>
      <c r="P158" s="37">
        <v>1.22</v>
      </c>
      <c r="Q158" s="174">
        <v>0</v>
      </c>
      <c r="R158" s="188"/>
      <c r="S158" s="174">
        <v>25.78</v>
      </c>
      <c r="T158" s="188"/>
      <c r="U158" s="188"/>
      <c r="V158" s="188"/>
      <c r="W158" s="188"/>
      <c r="X158" s="38">
        <v>0.045</v>
      </c>
      <c r="Y158" s="35"/>
      <c r="Z158" s="35"/>
      <c r="AA158" s="35"/>
      <c r="AB158" s="8">
        <v>0</v>
      </c>
      <c r="AC158" s="16">
        <f t="shared" si="3"/>
        <v>27</v>
      </c>
      <c r="AD158" s="16">
        <v>20</v>
      </c>
      <c r="AE158" s="16"/>
      <c r="AF158" s="16"/>
      <c r="AG158" s="17"/>
      <c r="AH158" s="58"/>
    </row>
    <row r="159" spans="2:32" ht="12.75" customHeight="1">
      <c r="B159" s="97" t="s">
        <v>303</v>
      </c>
      <c r="C159" s="23"/>
      <c r="D159" s="204" t="s">
        <v>304</v>
      </c>
      <c r="E159" s="205"/>
      <c r="F159" s="205"/>
      <c r="G159" s="156"/>
      <c r="H159" s="175">
        <v>133</v>
      </c>
      <c r="I159" s="187"/>
      <c r="J159" s="187"/>
      <c r="K159" s="24">
        <v>0</v>
      </c>
      <c r="L159" s="24">
        <v>133</v>
      </c>
      <c r="M159" s="175">
        <v>0</v>
      </c>
      <c r="N159" s="187"/>
      <c r="O159" s="187"/>
      <c r="P159" s="24">
        <v>0</v>
      </c>
      <c r="Q159" s="175">
        <v>0</v>
      </c>
      <c r="R159" s="187"/>
      <c r="S159" s="175">
        <v>133</v>
      </c>
      <c r="T159" s="187"/>
      <c r="U159" s="187"/>
      <c r="V159" s="187"/>
      <c r="W159" s="187"/>
      <c r="X159" s="25">
        <v>0</v>
      </c>
      <c r="AB159" s="7">
        <f>SUM(AB160)</f>
        <v>0</v>
      </c>
      <c r="AC159" s="52">
        <f t="shared" si="3"/>
        <v>133</v>
      </c>
      <c r="AD159" s="52">
        <f>SUM(AD160)</f>
        <v>100</v>
      </c>
      <c r="AE159" s="52"/>
      <c r="AF159" s="52"/>
    </row>
    <row r="160" spans="1:34" s="5" customFormat="1" ht="12" customHeight="1">
      <c r="A160" s="35"/>
      <c r="B160" s="98" t="s">
        <v>305</v>
      </c>
      <c r="C160" s="36" t="s">
        <v>306</v>
      </c>
      <c r="D160" s="201" t="s">
        <v>307</v>
      </c>
      <c r="E160" s="202"/>
      <c r="F160" s="202"/>
      <c r="G160" s="203"/>
      <c r="H160" s="174">
        <v>133</v>
      </c>
      <c r="I160" s="188"/>
      <c r="J160" s="188"/>
      <c r="K160" s="37">
        <v>0</v>
      </c>
      <c r="L160" s="37">
        <v>133</v>
      </c>
      <c r="M160" s="174">
        <v>0</v>
      </c>
      <c r="N160" s="188"/>
      <c r="O160" s="188"/>
      <c r="P160" s="37">
        <v>0</v>
      </c>
      <c r="Q160" s="174">
        <v>0</v>
      </c>
      <c r="R160" s="188"/>
      <c r="S160" s="174">
        <v>133</v>
      </c>
      <c r="T160" s="188"/>
      <c r="U160" s="188"/>
      <c r="V160" s="188"/>
      <c r="W160" s="188"/>
      <c r="X160" s="38">
        <v>0</v>
      </c>
      <c r="Y160" s="35"/>
      <c r="Z160" s="35"/>
      <c r="AA160" s="35"/>
      <c r="AB160" s="8">
        <v>0</v>
      </c>
      <c r="AC160" s="16">
        <f t="shared" si="3"/>
        <v>133</v>
      </c>
      <c r="AD160" s="16">
        <v>100</v>
      </c>
      <c r="AE160" s="16"/>
      <c r="AF160" s="16"/>
      <c r="AG160" s="17"/>
      <c r="AH160" s="58"/>
    </row>
    <row r="161" spans="2:32" ht="12.75" customHeight="1" hidden="1">
      <c r="B161" s="154" t="s">
        <v>308</v>
      </c>
      <c r="C161" s="155"/>
      <c r="D161" s="155"/>
      <c r="E161" s="155"/>
      <c r="F161" s="155"/>
      <c r="G161" s="148"/>
      <c r="H161" s="176">
        <v>1</v>
      </c>
      <c r="I161" s="187"/>
      <c r="J161" s="187"/>
      <c r="K161" s="21">
        <v>0.01</v>
      </c>
      <c r="L161" s="21">
        <v>0.99</v>
      </c>
      <c r="M161" s="176">
        <v>0</v>
      </c>
      <c r="N161" s="187"/>
      <c r="O161" s="187"/>
      <c r="P161" s="21">
        <v>0.01</v>
      </c>
      <c r="Q161" s="176">
        <v>0</v>
      </c>
      <c r="R161" s="187"/>
      <c r="S161" s="176">
        <v>0.99</v>
      </c>
      <c r="T161" s="187"/>
      <c r="U161" s="187"/>
      <c r="V161" s="187"/>
      <c r="W161" s="187"/>
      <c r="X161" s="22">
        <v>0.01</v>
      </c>
      <c r="AB161" s="7">
        <f>SUM(AB162)</f>
        <v>0</v>
      </c>
      <c r="AC161" s="56">
        <f t="shared" si="3"/>
        <v>1</v>
      </c>
      <c r="AD161" s="56"/>
      <c r="AE161" s="56"/>
      <c r="AF161" s="56"/>
    </row>
    <row r="162" spans="2:32" ht="12.75" customHeight="1" hidden="1">
      <c r="B162" s="97" t="s">
        <v>50</v>
      </c>
      <c r="C162" s="23"/>
      <c r="D162" s="204" t="s">
        <v>51</v>
      </c>
      <c r="E162" s="205"/>
      <c r="F162" s="205"/>
      <c r="G162" s="156"/>
      <c r="H162" s="175">
        <v>1</v>
      </c>
      <c r="I162" s="187"/>
      <c r="J162" s="187"/>
      <c r="K162" s="24">
        <v>0.01</v>
      </c>
      <c r="L162" s="24">
        <v>0.99</v>
      </c>
      <c r="M162" s="175">
        <v>0</v>
      </c>
      <c r="N162" s="187"/>
      <c r="O162" s="187"/>
      <c r="P162" s="24">
        <v>0.01</v>
      </c>
      <c r="Q162" s="175">
        <v>0</v>
      </c>
      <c r="R162" s="187"/>
      <c r="S162" s="175">
        <v>0.99</v>
      </c>
      <c r="T162" s="187"/>
      <c r="U162" s="187"/>
      <c r="V162" s="187"/>
      <c r="W162" s="187"/>
      <c r="X162" s="25">
        <v>0.01</v>
      </c>
      <c r="AB162" s="7">
        <f>SUM(AB163)</f>
        <v>0</v>
      </c>
      <c r="AC162" s="52">
        <f t="shared" si="3"/>
        <v>1</v>
      </c>
      <c r="AD162" s="52"/>
      <c r="AE162" s="52"/>
      <c r="AF162" s="52"/>
    </row>
    <row r="163" spans="2:32" ht="12.75" customHeight="1" hidden="1">
      <c r="B163" s="97" t="s">
        <v>40</v>
      </c>
      <c r="C163" s="23"/>
      <c r="D163" s="204" t="s">
        <v>41</v>
      </c>
      <c r="E163" s="205"/>
      <c r="F163" s="205"/>
      <c r="G163" s="156"/>
      <c r="H163" s="175">
        <v>1</v>
      </c>
      <c r="I163" s="187"/>
      <c r="J163" s="187"/>
      <c r="K163" s="24">
        <v>0.01</v>
      </c>
      <c r="L163" s="24">
        <v>0.99</v>
      </c>
      <c r="M163" s="175">
        <v>0</v>
      </c>
      <c r="N163" s="187"/>
      <c r="O163" s="187"/>
      <c r="P163" s="24">
        <v>0.01</v>
      </c>
      <c r="Q163" s="175">
        <v>0</v>
      </c>
      <c r="R163" s="187"/>
      <c r="S163" s="175">
        <v>0.99</v>
      </c>
      <c r="T163" s="187"/>
      <c r="U163" s="187"/>
      <c r="V163" s="187"/>
      <c r="W163" s="187"/>
      <c r="X163" s="25">
        <v>0.01</v>
      </c>
      <c r="AB163" s="7">
        <f>SUM(AB164)</f>
        <v>0</v>
      </c>
      <c r="AC163" s="52">
        <f t="shared" si="3"/>
        <v>1</v>
      </c>
      <c r="AD163" s="52"/>
      <c r="AE163" s="52"/>
      <c r="AF163" s="52"/>
    </row>
    <row r="164" spans="2:32" ht="12.75" customHeight="1" hidden="1">
      <c r="B164" s="97" t="s">
        <v>52</v>
      </c>
      <c r="C164" s="23"/>
      <c r="D164" s="204" t="s">
        <v>53</v>
      </c>
      <c r="E164" s="205"/>
      <c r="F164" s="205"/>
      <c r="G164" s="156"/>
      <c r="H164" s="175">
        <v>1</v>
      </c>
      <c r="I164" s="187"/>
      <c r="J164" s="187"/>
      <c r="K164" s="24">
        <v>0.01</v>
      </c>
      <c r="L164" s="24">
        <v>0.99</v>
      </c>
      <c r="M164" s="175">
        <v>0</v>
      </c>
      <c r="N164" s="187"/>
      <c r="O164" s="187"/>
      <c r="P164" s="24">
        <v>0.01</v>
      </c>
      <c r="Q164" s="175">
        <v>0</v>
      </c>
      <c r="R164" s="187"/>
      <c r="S164" s="175">
        <v>0.99</v>
      </c>
      <c r="T164" s="187"/>
      <c r="U164" s="187"/>
      <c r="V164" s="187"/>
      <c r="W164" s="187"/>
      <c r="X164" s="25">
        <v>0.01</v>
      </c>
      <c r="AB164" s="7">
        <f>SUM(AB165)</f>
        <v>0</v>
      </c>
      <c r="AC164" s="52">
        <f t="shared" si="3"/>
        <v>1</v>
      </c>
      <c r="AD164" s="52"/>
      <c r="AE164" s="52"/>
      <c r="AF164" s="52"/>
    </row>
    <row r="165" spans="2:32" ht="12.75" customHeight="1" hidden="1">
      <c r="B165" s="97" t="s">
        <v>54</v>
      </c>
      <c r="C165" s="23"/>
      <c r="D165" s="204" t="s">
        <v>55</v>
      </c>
      <c r="E165" s="205"/>
      <c r="F165" s="205"/>
      <c r="G165" s="156"/>
      <c r="H165" s="175">
        <v>1</v>
      </c>
      <c r="I165" s="187"/>
      <c r="J165" s="187"/>
      <c r="K165" s="24">
        <v>0.01</v>
      </c>
      <c r="L165" s="24">
        <v>0.99</v>
      </c>
      <c r="M165" s="175">
        <v>0</v>
      </c>
      <c r="N165" s="187"/>
      <c r="O165" s="187"/>
      <c r="P165" s="24">
        <v>0.01</v>
      </c>
      <c r="Q165" s="175">
        <v>0</v>
      </c>
      <c r="R165" s="187"/>
      <c r="S165" s="175">
        <v>0.99</v>
      </c>
      <c r="T165" s="187"/>
      <c r="U165" s="187"/>
      <c r="V165" s="187"/>
      <c r="W165" s="187"/>
      <c r="X165" s="25">
        <v>0.01</v>
      </c>
      <c r="AB165" s="7">
        <f>SUM(AB166)</f>
        <v>0</v>
      </c>
      <c r="AC165" s="52">
        <f t="shared" si="3"/>
        <v>1</v>
      </c>
      <c r="AD165" s="52"/>
      <c r="AE165" s="52"/>
      <c r="AF165" s="52"/>
    </row>
    <row r="166" spans="1:34" s="5" customFormat="1" ht="12.75" customHeight="1" hidden="1">
      <c r="A166" s="35"/>
      <c r="B166" s="98" t="s">
        <v>56</v>
      </c>
      <c r="C166" s="36" t="s">
        <v>309</v>
      </c>
      <c r="D166" s="201" t="s">
        <v>58</v>
      </c>
      <c r="E166" s="202"/>
      <c r="F166" s="202"/>
      <c r="G166" s="203"/>
      <c r="H166" s="174">
        <v>1</v>
      </c>
      <c r="I166" s="188"/>
      <c r="J166" s="188"/>
      <c r="K166" s="37">
        <v>0.01</v>
      </c>
      <c r="L166" s="37">
        <v>0.99</v>
      </c>
      <c r="M166" s="174">
        <v>0</v>
      </c>
      <c r="N166" s="188"/>
      <c r="O166" s="188"/>
      <c r="P166" s="37">
        <v>0.01</v>
      </c>
      <c r="Q166" s="174">
        <v>0</v>
      </c>
      <c r="R166" s="188"/>
      <c r="S166" s="174">
        <v>0.99</v>
      </c>
      <c r="T166" s="188"/>
      <c r="U166" s="188"/>
      <c r="V166" s="188"/>
      <c r="W166" s="188"/>
      <c r="X166" s="38">
        <v>0.01</v>
      </c>
      <c r="Y166" s="35"/>
      <c r="Z166" s="35"/>
      <c r="AA166" s="35"/>
      <c r="AB166" s="8">
        <v>0</v>
      </c>
      <c r="AC166" s="16">
        <f t="shared" si="3"/>
        <v>1</v>
      </c>
      <c r="AD166" s="16"/>
      <c r="AE166" s="16"/>
      <c r="AF166" s="16"/>
      <c r="AG166" s="17"/>
      <c r="AH166" s="58"/>
    </row>
    <row r="167" spans="2:32" ht="12.75" customHeight="1">
      <c r="B167" s="154" t="s">
        <v>310</v>
      </c>
      <c r="C167" s="155"/>
      <c r="D167" s="155"/>
      <c r="E167" s="155"/>
      <c r="F167" s="155"/>
      <c r="G167" s="148"/>
      <c r="H167" s="230">
        <v>14792</v>
      </c>
      <c r="I167" s="231"/>
      <c r="J167" s="232"/>
      <c r="K167" s="21">
        <v>3446.71</v>
      </c>
      <c r="L167" s="21">
        <v>11345.29</v>
      </c>
      <c r="M167" s="230">
        <v>0</v>
      </c>
      <c r="N167" s="231"/>
      <c r="O167" s="232"/>
      <c r="P167" s="21">
        <v>3446.71</v>
      </c>
      <c r="Q167" s="230">
        <v>210</v>
      </c>
      <c r="R167" s="232"/>
      <c r="S167" s="230">
        <v>11135.29</v>
      </c>
      <c r="T167" s="231"/>
      <c r="U167" s="231"/>
      <c r="V167" s="231"/>
      <c r="W167" s="232"/>
      <c r="X167" s="22">
        <v>0.247</v>
      </c>
      <c r="AB167" s="7">
        <f>SUM(AB168)</f>
        <v>-820</v>
      </c>
      <c r="AC167" s="56">
        <f t="shared" si="3"/>
        <v>13972</v>
      </c>
      <c r="AD167" s="56">
        <f>SUM(AD168)</f>
        <v>14100</v>
      </c>
      <c r="AE167" s="56">
        <v>14100</v>
      </c>
      <c r="AF167" s="56">
        <v>14100</v>
      </c>
    </row>
    <row r="168" spans="2:32" ht="12.75" customHeight="1">
      <c r="B168" s="97" t="s">
        <v>50</v>
      </c>
      <c r="C168" s="23"/>
      <c r="D168" s="204" t="s">
        <v>51</v>
      </c>
      <c r="E168" s="205"/>
      <c r="F168" s="205"/>
      <c r="G168" s="156"/>
      <c r="H168" s="195">
        <v>14792</v>
      </c>
      <c r="I168" s="196"/>
      <c r="J168" s="197"/>
      <c r="K168" s="24">
        <v>3446.71</v>
      </c>
      <c r="L168" s="24">
        <v>11345.29</v>
      </c>
      <c r="M168" s="195">
        <v>0</v>
      </c>
      <c r="N168" s="196"/>
      <c r="O168" s="197"/>
      <c r="P168" s="24">
        <v>3446.71</v>
      </c>
      <c r="Q168" s="195">
        <v>210</v>
      </c>
      <c r="R168" s="197"/>
      <c r="S168" s="195">
        <v>11135.29</v>
      </c>
      <c r="T168" s="196"/>
      <c r="U168" s="196"/>
      <c r="V168" s="196"/>
      <c r="W168" s="197"/>
      <c r="X168" s="25">
        <v>0.247</v>
      </c>
      <c r="AB168" s="7">
        <f>SUM(AB169)</f>
        <v>-820</v>
      </c>
      <c r="AC168" s="52">
        <f t="shared" si="3"/>
        <v>13972</v>
      </c>
      <c r="AD168" s="52">
        <f>SUM(AD169)</f>
        <v>14100</v>
      </c>
      <c r="AE168" s="52">
        <v>14100</v>
      </c>
      <c r="AF168" s="52">
        <v>14100</v>
      </c>
    </row>
    <row r="169" spans="2:32" ht="12.75">
      <c r="B169" s="97" t="s">
        <v>40</v>
      </c>
      <c r="C169" s="23"/>
      <c r="D169" s="204" t="s">
        <v>41</v>
      </c>
      <c r="E169" s="205"/>
      <c r="F169" s="205"/>
      <c r="G169" s="156"/>
      <c r="H169" s="195">
        <v>14792</v>
      </c>
      <c r="I169" s="196"/>
      <c r="J169" s="197"/>
      <c r="K169" s="24">
        <v>3446.71</v>
      </c>
      <c r="L169" s="24">
        <v>11345.29</v>
      </c>
      <c r="M169" s="195">
        <v>0</v>
      </c>
      <c r="N169" s="196"/>
      <c r="O169" s="197"/>
      <c r="P169" s="24">
        <v>3446.71</v>
      </c>
      <c r="Q169" s="195">
        <v>210</v>
      </c>
      <c r="R169" s="197"/>
      <c r="S169" s="195">
        <v>11135.29</v>
      </c>
      <c r="T169" s="196"/>
      <c r="U169" s="196"/>
      <c r="V169" s="196"/>
      <c r="W169" s="197"/>
      <c r="X169" s="25">
        <v>0.247</v>
      </c>
      <c r="AB169" s="7">
        <f>SUM(AB170+AB177)</f>
        <v>-820</v>
      </c>
      <c r="AC169" s="52">
        <f t="shared" si="3"/>
        <v>13972</v>
      </c>
      <c r="AD169" s="52">
        <f>SUM(AD170)</f>
        <v>14100</v>
      </c>
      <c r="AE169" s="52">
        <v>14100</v>
      </c>
      <c r="AF169" s="52">
        <v>14100</v>
      </c>
    </row>
    <row r="170" spans="2:32" ht="12.75" customHeight="1">
      <c r="B170" s="97" t="s">
        <v>52</v>
      </c>
      <c r="C170" s="23"/>
      <c r="D170" s="204" t="s">
        <v>53</v>
      </c>
      <c r="E170" s="205"/>
      <c r="F170" s="205"/>
      <c r="G170" s="156"/>
      <c r="H170" s="195">
        <v>14792</v>
      </c>
      <c r="I170" s="196"/>
      <c r="J170" s="197"/>
      <c r="K170" s="24">
        <v>3446.71</v>
      </c>
      <c r="L170" s="24">
        <v>11345.29</v>
      </c>
      <c r="M170" s="195">
        <v>0</v>
      </c>
      <c r="N170" s="196"/>
      <c r="O170" s="197"/>
      <c r="P170" s="24">
        <v>3446.71</v>
      </c>
      <c r="Q170" s="195">
        <v>210</v>
      </c>
      <c r="R170" s="197"/>
      <c r="S170" s="195">
        <v>11135.29</v>
      </c>
      <c r="T170" s="196"/>
      <c r="U170" s="196"/>
      <c r="V170" s="196"/>
      <c r="W170" s="197"/>
      <c r="X170" s="25">
        <v>0.247</v>
      </c>
      <c r="AB170" s="7">
        <f>SUM(AB171+AB174)</f>
        <v>-820</v>
      </c>
      <c r="AC170" s="52">
        <f t="shared" si="3"/>
        <v>13972</v>
      </c>
      <c r="AD170" s="52">
        <f>SUM(AD171+AD174)</f>
        <v>14100</v>
      </c>
      <c r="AE170" s="52"/>
      <c r="AF170" s="52"/>
    </row>
    <row r="171" spans="2:32" ht="12.75">
      <c r="B171" s="97" t="s">
        <v>120</v>
      </c>
      <c r="C171" s="23"/>
      <c r="D171" s="204" t="s">
        <v>121</v>
      </c>
      <c r="E171" s="205"/>
      <c r="F171" s="205"/>
      <c r="G171" s="156"/>
      <c r="H171" s="195">
        <v>9367</v>
      </c>
      <c r="I171" s="196"/>
      <c r="J171" s="197"/>
      <c r="K171" s="24">
        <v>3446.71</v>
      </c>
      <c r="L171" s="24">
        <v>5920.29</v>
      </c>
      <c r="M171" s="195">
        <v>0</v>
      </c>
      <c r="N171" s="196"/>
      <c r="O171" s="197"/>
      <c r="P171" s="24">
        <v>3446.71</v>
      </c>
      <c r="Q171" s="195">
        <v>210</v>
      </c>
      <c r="R171" s="197"/>
      <c r="S171" s="195">
        <v>5710.29</v>
      </c>
      <c r="T171" s="196"/>
      <c r="U171" s="196"/>
      <c r="V171" s="196"/>
      <c r="W171" s="197"/>
      <c r="X171" s="25">
        <v>0.39</v>
      </c>
      <c r="AB171" s="7">
        <f>SUM(AB172+AB173)</f>
        <v>-620</v>
      </c>
      <c r="AC171" s="52">
        <f t="shared" si="3"/>
        <v>8747</v>
      </c>
      <c r="AD171" s="52">
        <f>SUM(AD172+AD173)</f>
        <v>8800</v>
      </c>
      <c r="AE171" s="52"/>
      <c r="AF171" s="52"/>
    </row>
    <row r="172" spans="1:34" s="5" customFormat="1" ht="12.75" customHeight="1">
      <c r="A172" s="35"/>
      <c r="B172" s="98" t="s">
        <v>122</v>
      </c>
      <c r="C172" s="36" t="s">
        <v>311</v>
      </c>
      <c r="D172" s="201" t="s">
        <v>124</v>
      </c>
      <c r="E172" s="202"/>
      <c r="F172" s="202"/>
      <c r="G172" s="203"/>
      <c r="H172" s="192">
        <v>6447</v>
      </c>
      <c r="I172" s="193"/>
      <c r="J172" s="194"/>
      <c r="K172" s="37">
        <v>1938.22</v>
      </c>
      <c r="L172" s="37">
        <v>4508.78</v>
      </c>
      <c r="M172" s="192">
        <v>0</v>
      </c>
      <c r="N172" s="193"/>
      <c r="O172" s="194"/>
      <c r="P172" s="37">
        <v>1938.22</v>
      </c>
      <c r="Q172" s="192">
        <v>210</v>
      </c>
      <c r="R172" s="194"/>
      <c r="S172" s="192">
        <v>4298.78</v>
      </c>
      <c r="T172" s="193"/>
      <c r="U172" s="193"/>
      <c r="V172" s="193"/>
      <c r="W172" s="194"/>
      <c r="X172" s="38">
        <v>0.333</v>
      </c>
      <c r="Y172" s="35"/>
      <c r="Z172" s="35"/>
      <c r="AA172" s="35"/>
      <c r="AB172" s="8">
        <v>0</v>
      </c>
      <c r="AC172" s="16">
        <f t="shared" si="3"/>
        <v>6447</v>
      </c>
      <c r="AD172" s="16">
        <v>6500</v>
      </c>
      <c r="AE172" s="16"/>
      <c r="AF172" s="16"/>
      <c r="AG172" s="17"/>
      <c r="AH172" s="58"/>
    </row>
    <row r="173" spans="1:34" s="5" customFormat="1" ht="12.75">
      <c r="A173" s="35"/>
      <c r="B173" s="98" t="s">
        <v>125</v>
      </c>
      <c r="C173" s="36" t="s">
        <v>312</v>
      </c>
      <c r="D173" s="201" t="s">
        <v>127</v>
      </c>
      <c r="E173" s="202"/>
      <c r="F173" s="202"/>
      <c r="G173" s="203"/>
      <c r="H173" s="192">
        <v>2920</v>
      </c>
      <c r="I173" s="193"/>
      <c r="J173" s="194"/>
      <c r="K173" s="37">
        <v>1508.49</v>
      </c>
      <c r="L173" s="37">
        <v>1411.51</v>
      </c>
      <c r="M173" s="192">
        <v>0</v>
      </c>
      <c r="N173" s="193"/>
      <c r="O173" s="194"/>
      <c r="P173" s="37">
        <v>1508.49</v>
      </c>
      <c r="Q173" s="192">
        <v>0</v>
      </c>
      <c r="R173" s="194"/>
      <c r="S173" s="192">
        <v>1411.51</v>
      </c>
      <c r="T173" s="193"/>
      <c r="U173" s="193"/>
      <c r="V173" s="193"/>
      <c r="W173" s="194"/>
      <c r="X173" s="38">
        <v>0.517</v>
      </c>
      <c r="Y173" s="35"/>
      <c r="Z173" s="35"/>
      <c r="AA173" s="35"/>
      <c r="AB173" s="8">
        <v>-620</v>
      </c>
      <c r="AC173" s="16">
        <f t="shared" si="3"/>
        <v>2300</v>
      </c>
      <c r="AD173" s="16">
        <v>2300</v>
      </c>
      <c r="AE173" s="16"/>
      <c r="AF173" s="16"/>
      <c r="AG173" s="17"/>
      <c r="AH173" s="58"/>
    </row>
    <row r="174" spans="2:32" ht="12.75" customHeight="1">
      <c r="B174" s="97" t="s">
        <v>150</v>
      </c>
      <c r="C174" s="23"/>
      <c r="D174" s="204" t="s">
        <v>151</v>
      </c>
      <c r="E174" s="205"/>
      <c r="F174" s="205"/>
      <c r="G174" s="156"/>
      <c r="H174" s="195">
        <v>5425</v>
      </c>
      <c r="I174" s="196"/>
      <c r="J174" s="197"/>
      <c r="K174" s="24">
        <v>0</v>
      </c>
      <c r="L174" s="24">
        <v>5425</v>
      </c>
      <c r="M174" s="195">
        <v>0</v>
      </c>
      <c r="N174" s="196"/>
      <c r="O174" s="197"/>
      <c r="P174" s="24">
        <v>0</v>
      </c>
      <c r="Q174" s="195">
        <v>0</v>
      </c>
      <c r="R174" s="197"/>
      <c r="S174" s="195">
        <v>5425</v>
      </c>
      <c r="T174" s="196"/>
      <c r="U174" s="196"/>
      <c r="V174" s="196"/>
      <c r="W174" s="197"/>
      <c r="X174" s="25">
        <v>0</v>
      </c>
      <c r="AB174" s="7">
        <f>SUM(AB175+AB176)</f>
        <v>-200</v>
      </c>
      <c r="AC174" s="52">
        <f t="shared" si="3"/>
        <v>5225</v>
      </c>
      <c r="AD174" s="52">
        <f>SUM(AD175+AD176)</f>
        <v>5300</v>
      </c>
      <c r="AE174" s="52"/>
      <c r="AF174" s="52"/>
    </row>
    <row r="175" spans="1:34" s="5" customFormat="1" ht="12.75">
      <c r="A175" s="35"/>
      <c r="B175" s="98" t="s">
        <v>152</v>
      </c>
      <c r="C175" s="36" t="s">
        <v>313</v>
      </c>
      <c r="D175" s="201" t="s">
        <v>154</v>
      </c>
      <c r="E175" s="202"/>
      <c r="F175" s="202"/>
      <c r="G175" s="203"/>
      <c r="H175" s="192">
        <v>2070</v>
      </c>
      <c r="I175" s="193"/>
      <c r="J175" s="194"/>
      <c r="K175" s="37">
        <v>0</v>
      </c>
      <c r="L175" s="37">
        <v>2070</v>
      </c>
      <c r="M175" s="192">
        <v>0</v>
      </c>
      <c r="N175" s="193"/>
      <c r="O175" s="194"/>
      <c r="P175" s="37">
        <v>0</v>
      </c>
      <c r="Q175" s="192">
        <v>0</v>
      </c>
      <c r="R175" s="194"/>
      <c r="S175" s="192">
        <v>2070</v>
      </c>
      <c r="T175" s="193"/>
      <c r="U175" s="193"/>
      <c r="V175" s="193"/>
      <c r="W175" s="194"/>
      <c r="X175" s="38">
        <v>0</v>
      </c>
      <c r="Y175" s="35"/>
      <c r="Z175" s="35"/>
      <c r="AA175" s="35"/>
      <c r="AB175" s="8">
        <v>0</v>
      </c>
      <c r="AC175" s="16">
        <f t="shared" si="3"/>
        <v>2070</v>
      </c>
      <c r="AD175" s="16">
        <v>2100</v>
      </c>
      <c r="AE175" s="16"/>
      <c r="AF175" s="16"/>
      <c r="AG175" s="17" t="s">
        <v>463</v>
      </c>
      <c r="AH175" s="58"/>
    </row>
    <row r="176" spans="1:34" s="5" customFormat="1" ht="12" customHeight="1">
      <c r="A176" s="35"/>
      <c r="B176" s="98" t="s">
        <v>152</v>
      </c>
      <c r="C176" s="36" t="s">
        <v>314</v>
      </c>
      <c r="D176" s="201" t="s">
        <v>154</v>
      </c>
      <c r="E176" s="202"/>
      <c r="F176" s="202"/>
      <c r="G176" s="203"/>
      <c r="H176" s="192">
        <v>3355</v>
      </c>
      <c r="I176" s="193"/>
      <c r="J176" s="194"/>
      <c r="K176" s="37">
        <v>0</v>
      </c>
      <c r="L176" s="37">
        <v>3355</v>
      </c>
      <c r="M176" s="192">
        <v>0</v>
      </c>
      <c r="N176" s="193"/>
      <c r="O176" s="194"/>
      <c r="P176" s="37">
        <v>0</v>
      </c>
      <c r="Q176" s="192">
        <v>0</v>
      </c>
      <c r="R176" s="194"/>
      <c r="S176" s="192">
        <v>3355</v>
      </c>
      <c r="T176" s="193"/>
      <c r="U176" s="193"/>
      <c r="V176" s="193"/>
      <c r="W176" s="194"/>
      <c r="X176" s="38">
        <v>0</v>
      </c>
      <c r="Y176" s="35"/>
      <c r="Z176" s="35"/>
      <c r="AA176" s="35"/>
      <c r="AB176" s="8">
        <v>-200</v>
      </c>
      <c r="AC176" s="16">
        <f t="shared" si="3"/>
        <v>3155</v>
      </c>
      <c r="AD176" s="16">
        <v>3200</v>
      </c>
      <c r="AE176" s="16"/>
      <c r="AF176" s="16"/>
      <c r="AG176" s="17"/>
      <c r="AH176" s="58"/>
    </row>
    <row r="177" spans="2:32" ht="12.75" hidden="1">
      <c r="B177" s="97" t="s">
        <v>42</v>
      </c>
      <c r="C177" s="23"/>
      <c r="D177" s="204" t="s">
        <v>43</v>
      </c>
      <c r="E177" s="205"/>
      <c r="F177" s="205"/>
      <c r="G177" s="156"/>
      <c r="H177" s="175">
        <v>0</v>
      </c>
      <c r="I177" s="187"/>
      <c r="J177" s="187"/>
      <c r="K177" s="24">
        <v>0</v>
      </c>
      <c r="L177" s="24">
        <v>0</v>
      </c>
      <c r="M177" s="175">
        <v>0</v>
      </c>
      <c r="N177" s="187"/>
      <c r="O177" s="187"/>
      <c r="P177" s="24">
        <v>0</v>
      </c>
      <c r="Q177" s="175">
        <v>0</v>
      </c>
      <c r="R177" s="187"/>
      <c r="S177" s="175">
        <v>0</v>
      </c>
      <c r="T177" s="187"/>
      <c r="U177" s="187"/>
      <c r="V177" s="187"/>
      <c r="W177" s="187"/>
      <c r="X177" s="25">
        <v>0</v>
      </c>
      <c r="AB177" s="7">
        <f>SUM(AB178)</f>
        <v>0</v>
      </c>
      <c r="AC177" s="52">
        <f t="shared" si="3"/>
        <v>0</v>
      </c>
      <c r="AD177" s="52">
        <f>SUM(AD178)</f>
        <v>0</v>
      </c>
      <c r="AE177" s="52"/>
      <c r="AF177" s="52"/>
    </row>
    <row r="178" spans="2:32" ht="12.75" customHeight="1" hidden="1">
      <c r="B178" s="97" t="s">
        <v>166</v>
      </c>
      <c r="C178" s="23"/>
      <c r="D178" s="204" t="s">
        <v>167</v>
      </c>
      <c r="E178" s="205"/>
      <c r="F178" s="205"/>
      <c r="G178" s="156"/>
      <c r="H178" s="175">
        <v>0</v>
      </c>
      <c r="I178" s="187"/>
      <c r="J178" s="187"/>
      <c r="K178" s="24">
        <v>0</v>
      </c>
      <c r="L178" s="24">
        <v>0</v>
      </c>
      <c r="M178" s="175">
        <v>0</v>
      </c>
      <c r="N178" s="187"/>
      <c r="O178" s="187"/>
      <c r="P178" s="24">
        <v>0</v>
      </c>
      <c r="Q178" s="175">
        <v>0</v>
      </c>
      <c r="R178" s="187"/>
      <c r="S178" s="175">
        <v>0</v>
      </c>
      <c r="T178" s="187"/>
      <c r="U178" s="187"/>
      <c r="V178" s="187"/>
      <c r="W178" s="187"/>
      <c r="X178" s="25">
        <v>0</v>
      </c>
      <c r="AB178" s="7">
        <f>SUM(AB179)</f>
        <v>0</v>
      </c>
      <c r="AC178" s="52">
        <f t="shared" si="3"/>
        <v>0</v>
      </c>
      <c r="AD178" s="52">
        <f>SUM(AD179)</f>
        <v>0</v>
      </c>
      <c r="AE178" s="52"/>
      <c r="AF178" s="52"/>
    </row>
    <row r="179" spans="1:34" s="5" customFormat="1" ht="12.75" customHeight="1" hidden="1">
      <c r="A179" s="35"/>
      <c r="B179" s="98" t="s">
        <v>171</v>
      </c>
      <c r="C179" s="36" t="s">
        <v>315</v>
      </c>
      <c r="D179" s="201" t="s">
        <v>173</v>
      </c>
      <c r="E179" s="202"/>
      <c r="F179" s="202"/>
      <c r="G179" s="203"/>
      <c r="H179" s="174">
        <v>0</v>
      </c>
      <c r="I179" s="188"/>
      <c r="J179" s="188"/>
      <c r="K179" s="37">
        <v>0</v>
      </c>
      <c r="L179" s="37">
        <v>0</v>
      </c>
      <c r="M179" s="174">
        <v>0</v>
      </c>
      <c r="N179" s="188"/>
      <c r="O179" s="188"/>
      <c r="P179" s="37">
        <v>0</v>
      </c>
      <c r="Q179" s="174">
        <v>0</v>
      </c>
      <c r="R179" s="188"/>
      <c r="S179" s="174">
        <v>0</v>
      </c>
      <c r="T179" s="188"/>
      <c r="U179" s="188"/>
      <c r="V179" s="188"/>
      <c r="W179" s="188"/>
      <c r="X179" s="38">
        <v>0</v>
      </c>
      <c r="Y179" s="35"/>
      <c r="Z179" s="35"/>
      <c r="AA179" s="35"/>
      <c r="AB179" s="8">
        <v>0</v>
      </c>
      <c r="AC179" s="16">
        <f t="shared" si="3"/>
        <v>0</v>
      </c>
      <c r="AD179" s="16"/>
      <c r="AE179" s="16"/>
      <c r="AF179" s="16"/>
      <c r="AG179" s="17"/>
      <c r="AH179" s="58"/>
    </row>
    <row r="180" spans="2:32" ht="12.75" customHeight="1">
      <c r="B180" s="223" t="s">
        <v>520</v>
      </c>
      <c r="C180" s="155"/>
      <c r="D180" s="155"/>
      <c r="E180" s="155"/>
      <c r="F180" s="155"/>
      <c r="G180" s="148"/>
      <c r="H180" s="176">
        <v>12990</v>
      </c>
      <c r="I180" s="187"/>
      <c r="J180" s="187"/>
      <c r="K180" s="21">
        <v>9905.09</v>
      </c>
      <c r="L180" s="21">
        <v>3084.91</v>
      </c>
      <c r="M180" s="176">
        <v>0</v>
      </c>
      <c r="N180" s="187"/>
      <c r="O180" s="187"/>
      <c r="P180" s="21">
        <v>9905.09</v>
      </c>
      <c r="Q180" s="176">
        <v>0</v>
      </c>
      <c r="R180" s="187"/>
      <c r="S180" s="176">
        <v>3084.91</v>
      </c>
      <c r="T180" s="187"/>
      <c r="U180" s="187"/>
      <c r="V180" s="187"/>
      <c r="W180" s="187"/>
      <c r="X180" s="22">
        <v>0.763</v>
      </c>
      <c r="AB180" s="7">
        <f>SUM(AB181)</f>
        <v>0</v>
      </c>
      <c r="AC180" s="56">
        <v>0</v>
      </c>
      <c r="AD180" s="56">
        <f>SUM(AD181)</f>
        <v>260000</v>
      </c>
      <c r="AE180" s="56">
        <v>260000</v>
      </c>
      <c r="AF180" s="56">
        <v>260000</v>
      </c>
    </row>
    <row r="181" spans="1:34" s="74" customFormat="1" ht="12.75" customHeight="1">
      <c r="A181" s="43"/>
      <c r="B181" s="102" t="s">
        <v>50</v>
      </c>
      <c r="C181" s="75"/>
      <c r="D181" s="220" t="s">
        <v>521</v>
      </c>
      <c r="E181" s="221"/>
      <c r="F181" s="221"/>
      <c r="G181" s="222"/>
      <c r="H181" s="191">
        <v>12990</v>
      </c>
      <c r="I181" s="190"/>
      <c r="J181" s="190"/>
      <c r="K181" s="76">
        <v>9905.09</v>
      </c>
      <c r="L181" s="76">
        <v>3084.91</v>
      </c>
      <c r="M181" s="191">
        <v>0</v>
      </c>
      <c r="N181" s="190"/>
      <c r="O181" s="190"/>
      <c r="P181" s="76">
        <v>9905.09</v>
      </c>
      <c r="Q181" s="191">
        <v>0</v>
      </c>
      <c r="R181" s="190"/>
      <c r="S181" s="191">
        <v>3084.91</v>
      </c>
      <c r="T181" s="190"/>
      <c r="U181" s="190"/>
      <c r="V181" s="190"/>
      <c r="W181" s="190"/>
      <c r="X181" s="77">
        <v>0.763</v>
      </c>
      <c r="Y181" s="43"/>
      <c r="Z181" s="43"/>
      <c r="AA181" s="43"/>
      <c r="AB181" s="44">
        <f>SUM(AB182+AB189)</f>
        <v>0</v>
      </c>
      <c r="AC181" s="52">
        <v>0</v>
      </c>
      <c r="AD181" s="52">
        <f>SUM(AD182+AD189)</f>
        <v>260000</v>
      </c>
      <c r="AE181" s="52">
        <v>260000</v>
      </c>
      <c r="AF181" s="52">
        <v>260000</v>
      </c>
      <c r="AG181" s="49"/>
      <c r="AH181" s="105"/>
    </row>
    <row r="182" spans="1:34" s="74" customFormat="1" ht="12.75" customHeight="1">
      <c r="A182" s="43"/>
      <c r="B182" s="102" t="s">
        <v>60</v>
      </c>
      <c r="C182" s="75"/>
      <c r="D182" s="220" t="s">
        <v>61</v>
      </c>
      <c r="E182" s="221"/>
      <c r="F182" s="221"/>
      <c r="G182" s="222"/>
      <c r="H182" s="191">
        <v>12450</v>
      </c>
      <c r="I182" s="190"/>
      <c r="J182" s="190"/>
      <c r="K182" s="76">
        <v>9703.69</v>
      </c>
      <c r="L182" s="76">
        <v>2746.31</v>
      </c>
      <c r="M182" s="191">
        <v>0</v>
      </c>
      <c r="N182" s="190"/>
      <c r="O182" s="190"/>
      <c r="P182" s="76">
        <v>9703.69</v>
      </c>
      <c r="Q182" s="191">
        <v>0</v>
      </c>
      <c r="R182" s="190"/>
      <c r="S182" s="191">
        <v>2746.31</v>
      </c>
      <c r="T182" s="190"/>
      <c r="U182" s="190"/>
      <c r="V182" s="190"/>
      <c r="W182" s="190"/>
      <c r="X182" s="77">
        <v>0.779</v>
      </c>
      <c r="Y182" s="43"/>
      <c r="Z182" s="43"/>
      <c r="AA182" s="43"/>
      <c r="AB182" s="44">
        <f>SUM(AB183+AB186)</f>
        <v>100</v>
      </c>
      <c r="AC182" s="52">
        <v>0</v>
      </c>
      <c r="AD182" s="52">
        <f>SUM(AD183+AD186)</f>
        <v>250000</v>
      </c>
      <c r="AE182" s="52">
        <v>250000</v>
      </c>
      <c r="AF182" s="52">
        <v>250000</v>
      </c>
      <c r="AG182" s="49"/>
      <c r="AH182" s="105"/>
    </row>
    <row r="183" spans="1:34" s="74" customFormat="1" ht="12.75" customHeight="1">
      <c r="A183" s="43"/>
      <c r="B183" s="102" t="s">
        <v>62</v>
      </c>
      <c r="C183" s="75"/>
      <c r="D183" s="220" t="s">
        <v>63</v>
      </c>
      <c r="E183" s="221"/>
      <c r="F183" s="221"/>
      <c r="G183" s="222"/>
      <c r="H183" s="191">
        <v>10100</v>
      </c>
      <c r="I183" s="190"/>
      <c r="J183" s="190"/>
      <c r="K183" s="76">
        <v>8329.36</v>
      </c>
      <c r="L183" s="76">
        <v>1770.64</v>
      </c>
      <c r="M183" s="191">
        <v>0</v>
      </c>
      <c r="N183" s="190"/>
      <c r="O183" s="190"/>
      <c r="P183" s="76">
        <v>8329.36</v>
      </c>
      <c r="Q183" s="191">
        <v>0</v>
      </c>
      <c r="R183" s="190"/>
      <c r="S183" s="191">
        <v>1770.64</v>
      </c>
      <c r="T183" s="190"/>
      <c r="U183" s="190"/>
      <c r="V183" s="190"/>
      <c r="W183" s="190"/>
      <c r="X183" s="77">
        <v>0.825</v>
      </c>
      <c r="Y183" s="43"/>
      <c r="Z183" s="43"/>
      <c r="AA183" s="43"/>
      <c r="AB183" s="44">
        <f>SUM(AB184)</f>
        <v>270</v>
      </c>
      <c r="AC183" s="52">
        <v>0</v>
      </c>
      <c r="AD183" s="52">
        <f>SUM(AD184)</f>
        <v>215000</v>
      </c>
      <c r="AE183" s="52"/>
      <c r="AF183" s="52"/>
      <c r="AG183" s="49"/>
      <c r="AH183" s="105"/>
    </row>
    <row r="184" spans="1:34" s="74" customFormat="1" ht="12.75" customHeight="1">
      <c r="A184" s="43"/>
      <c r="B184" s="102" t="s">
        <v>64</v>
      </c>
      <c r="C184" s="75"/>
      <c r="D184" s="220" t="s">
        <v>65</v>
      </c>
      <c r="E184" s="221"/>
      <c r="F184" s="221"/>
      <c r="G184" s="222"/>
      <c r="H184" s="191">
        <v>10100</v>
      </c>
      <c r="I184" s="190"/>
      <c r="J184" s="190"/>
      <c r="K184" s="76">
        <v>8329.36</v>
      </c>
      <c r="L184" s="76">
        <v>1770.64</v>
      </c>
      <c r="M184" s="191">
        <v>0</v>
      </c>
      <c r="N184" s="190"/>
      <c r="O184" s="190"/>
      <c r="P184" s="76">
        <v>8329.36</v>
      </c>
      <c r="Q184" s="191">
        <v>0</v>
      </c>
      <c r="R184" s="190"/>
      <c r="S184" s="191">
        <v>1770.64</v>
      </c>
      <c r="T184" s="190"/>
      <c r="U184" s="190"/>
      <c r="V184" s="190"/>
      <c r="W184" s="190"/>
      <c r="X184" s="77">
        <v>0.825</v>
      </c>
      <c r="Y184" s="43"/>
      <c r="Z184" s="43"/>
      <c r="AA184" s="43"/>
      <c r="AB184" s="44">
        <f>SUM(AB185)</f>
        <v>270</v>
      </c>
      <c r="AC184" s="52">
        <v>0</v>
      </c>
      <c r="AD184" s="52">
        <f>SUM(AD185)</f>
        <v>215000</v>
      </c>
      <c r="AE184" s="52"/>
      <c r="AF184" s="52"/>
      <c r="AG184" s="49"/>
      <c r="AH184" s="105"/>
    </row>
    <row r="185" spans="1:34" s="5" customFormat="1" ht="12.75" customHeight="1">
      <c r="A185" s="35"/>
      <c r="B185" s="98" t="s">
        <v>16</v>
      </c>
      <c r="C185" s="36" t="s">
        <v>522</v>
      </c>
      <c r="D185" s="201" t="s">
        <v>17</v>
      </c>
      <c r="E185" s="202"/>
      <c r="F185" s="202"/>
      <c r="G185" s="203"/>
      <c r="H185" s="174">
        <v>10100</v>
      </c>
      <c r="I185" s="188"/>
      <c r="J185" s="188"/>
      <c r="K185" s="37">
        <v>8329.36</v>
      </c>
      <c r="L185" s="37">
        <v>1770.64</v>
      </c>
      <c r="M185" s="174">
        <v>0</v>
      </c>
      <c r="N185" s="188"/>
      <c r="O185" s="188"/>
      <c r="P185" s="37">
        <v>8329.36</v>
      </c>
      <c r="Q185" s="174">
        <v>0</v>
      </c>
      <c r="R185" s="188"/>
      <c r="S185" s="174">
        <v>1770.64</v>
      </c>
      <c r="T185" s="188"/>
      <c r="U185" s="188"/>
      <c r="V185" s="188"/>
      <c r="W185" s="188"/>
      <c r="X185" s="38">
        <v>0.825</v>
      </c>
      <c r="Y185" s="35"/>
      <c r="Z185" s="35"/>
      <c r="AA185" s="35"/>
      <c r="AB185" s="8">
        <v>270</v>
      </c>
      <c r="AC185" s="16">
        <v>0</v>
      </c>
      <c r="AD185" s="16">
        <v>215000</v>
      </c>
      <c r="AE185" s="16"/>
      <c r="AF185" s="16"/>
      <c r="AG185" s="17"/>
      <c r="AH185" s="58"/>
    </row>
    <row r="186" spans="1:34" s="74" customFormat="1" ht="12.75" customHeight="1">
      <c r="A186" s="43"/>
      <c r="B186" s="120" t="s">
        <v>33</v>
      </c>
      <c r="C186" s="121"/>
      <c r="D186" s="217" t="s">
        <v>34</v>
      </c>
      <c r="E186" s="218"/>
      <c r="F186" s="218"/>
      <c r="G186" s="219"/>
      <c r="H186" s="189">
        <v>2350</v>
      </c>
      <c r="I186" s="190"/>
      <c r="J186" s="190"/>
      <c r="K186" s="122">
        <v>1374.33</v>
      </c>
      <c r="L186" s="122">
        <v>975.67</v>
      </c>
      <c r="M186" s="189">
        <v>0</v>
      </c>
      <c r="N186" s="190"/>
      <c r="O186" s="190"/>
      <c r="P186" s="122">
        <v>1374.33</v>
      </c>
      <c r="Q186" s="189">
        <v>0</v>
      </c>
      <c r="R186" s="190"/>
      <c r="S186" s="189">
        <v>975.67</v>
      </c>
      <c r="T186" s="190"/>
      <c r="U186" s="190"/>
      <c r="V186" s="190"/>
      <c r="W186" s="190"/>
      <c r="X186" s="123">
        <v>0.585</v>
      </c>
      <c r="Y186" s="43"/>
      <c r="Z186" s="43"/>
      <c r="AA186" s="43"/>
      <c r="AB186" s="44">
        <f>SUM(AB187)</f>
        <v>-170</v>
      </c>
      <c r="AC186" s="52">
        <v>0</v>
      </c>
      <c r="AD186" s="52">
        <f>SUM(AD187)</f>
        <v>35000</v>
      </c>
      <c r="AE186" s="52"/>
      <c r="AF186" s="52"/>
      <c r="AG186" s="49"/>
      <c r="AH186" s="124"/>
    </row>
    <row r="187" spans="1:34" s="74" customFormat="1" ht="12.75" customHeight="1">
      <c r="A187" s="43"/>
      <c r="B187" s="120" t="s">
        <v>35</v>
      </c>
      <c r="C187" s="121"/>
      <c r="D187" s="217" t="s">
        <v>36</v>
      </c>
      <c r="E187" s="218"/>
      <c r="F187" s="218"/>
      <c r="G187" s="219"/>
      <c r="H187" s="189">
        <v>2350</v>
      </c>
      <c r="I187" s="190"/>
      <c r="J187" s="190"/>
      <c r="K187" s="122">
        <v>1374.33</v>
      </c>
      <c r="L187" s="122">
        <v>975.67</v>
      </c>
      <c r="M187" s="189">
        <v>0</v>
      </c>
      <c r="N187" s="190"/>
      <c r="O187" s="190"/>
      <c r="P187" s="122">
        <v>1374.33</v>
      </c>
      <c r="Q187" s="189">
        <v>0</v>
      </c>
      <c r="R187" s="190"/>
      <c r="S187" s="189">
        <v>975.67</v>
      </c>
      <c r="T187" s="190"/>
      <c r="U187" s="190"/>
      <c r="V187" s="190"/>
      <c r="W187" s="190"/>
      <c r="X187" s="123">
        <v>0.585</v>
      </c>
      <c r="Y187" s="43"/>
      <c r="Z187" s="43"/>
      <c r="AA187" s="43"/>
      <c r="AB187" s="44">
        <f>SUM(AB188)</f>
        <v>-170</v>
      </c>
      <c r="AC187" s="52">
        <v>0</v>
      </c>
      <c r="AD187" s="52">
        <f>SUM(AD188)</f>
        <v>35000</v>
      </c>
      <c r="AE187" s="52"/>
      <c r="AF187" s="52"/>
      <c r="AG187" s="49"/>
      <c r="AH187" s="124"/>
    </row>
    <row r="188" spans="1:34" s="5" customFormat="1" ht="12.75" customHeight="1">
      <c r="A188" s="35"/>
      <c r="B188" s="98" t="s">
        <v>37</v>
      </c>
      <c r="C188" s="36" t="s">
        <v>523</v>
      </c>
      <c r="D188" s="201" t="s">
        <v>39</v>
      </c>
      <c r="E188" s="202"/>
      <c r="F188" s="202"/>
      <c r="G188" s="203"/>
      <c r="H188" s="174">
        <v>2350</v>
      </c>
      <c r="I188" s="188"/>
      <c r="J188" s="188"/>
      <c r="K188" s="37">
        <v>1374.33</v>
      </c>
      <c r="L188" s="37">
        <v>975.67</v>
      </c>
      <c r="M188" s="174">
        <v>0</v>
      </c>
      <c r="N188" s="188"/>
      <c r="O188" s="188"/>
      <c r="P188" s="37">
        <v>1374.33</v>
      </c>
      <c r="Q188" s="174">
        <v>0</v>
      </c>
      <c r="R188" s="188"/>
      <c r="S188" s="174">
        <v>975.67</v>
      </c>
      <c r="T188" s="188"/>
      <c r="U188" s="188"/>
      <c r="V188" s="188"/>
      <c r="W188" s="188"/>
      <c r="X188" s="38">
        <v>0.585</v>
      </c>
      <c r="Y188" s="35"/>
      <c r="Z188" s="35"/>
      <c r="AA188" s="35"/>
      <c r="AB188" s="8">
        <v>-170</v>
      </c>
      <c r="AC188" s="16">
        <v>0</v>
      </c>
      <c r="AD188" s="16">
        <v>35000</v>
      </c>
      <c r="AE188" s="16"/>
      <c r="AF188" s="16"/>
      <c r="AG188" s="17"/>
      <c r="AH188" s="58"/>
    </row>
    <row r="189" spans="1:34" s="74" customFormat="1" ht="12.75" customHeight="1">
      <c r="A189" s="43"/>
      <c r="B189" s="120" t="s">
        <v>40</v>
      </c>
      <c r="C189" s="121"/>
      <c r="D189" s="217" t="s">
        <v>41</v>
      </c>
      <c r="E189" s="218"/>
      <c r="F189" s="218"/>
      <c r="G189" s="219"/>
      <c r="H189" s="189">
        <v>540</v>
      </c>
      <c r="I189" s="190"/>
      <c r="J189" s="190"/>
      <c r="K189" s="122">
        <v>201.4</v>
      </c>
      <c r="L189" s="122">
        <v>338.6</v>
      </c>
      <c r="M189" s="189">
        <v>0</v>
      </c>
      <c r="N189" s="190"/>
      <c r="O189" s="190"/>
      <c r="P189" s="122">
        <v>201.4</v>
      </c>
      <c r="Q189" s="189">
        <v>0</v>
      </c>
      <c r="R189" s="190"/>
      <c r="S189" s="189">
        <v>338.6</v>
      </c>
      <c r="T189" s="190"/>
      <c r="U189" s="190"/>
      <c r="V189" s="190"/>
      <c r="W189" s="190"/>
      <c r="X189" s="123">
        <v>0.373</v>
      </c>
      <c r="Y189" s="43"/>
      <c r="Z189" s="43"/>
      <c r="AA189" s="43"/>
      <c r="AB189" s="44">
        <f>SUM(AB190)</f>
        <v>-100</v>
      </c>
      <c r="AC189" s="52">
        <v>0</v>
      </c>
      <c r="AD189" s="52">
        <v>10000</v>
      </c>
      <c r="AE189" s="52">
        <v>10000</v>
      </c>
      <c r="AF189" s="52">
        <v>10000</v>
      </c>
      <c r="AG189" s="49"/>
      <c r="AH189" s="124"/>
    </row>
    <row r="190" spans="1:34" s="74" customFormat="1" ht="12.75" customHeight="1">
      <c r="A190" s="43"/>
      <c r="B190" s="120" t="s">
        <v>79</v>
      </c>
      <c r="C190" s="121"/>
      <c r="D190" s="217" t="s">
        <v>80</v>
      </c>
      <c r="E190" s="218"/>
      <c r="F190" s="218"/>
      <c r="G190" s="219"/>
      <c r="H190" s="189">
        <v>540</v>
      </c>
      <c r="I190" s="190"/>
      <c r="J190" s="190"/>
      <c r="K190" s="122">
        <v>201.4</v>
      </c>
      <c r="L190" s="122">
        <v>338.6</v>
      </c>
      <c r="M190" s="189">
        <v>0</v>
      </c>
      <c r="N190" s="190"/>
      <c r="O190" s="190"/>
      <c r="P190" s="122">
        <v>201.4</v>
      </c>
      <c r="Q190" s="189">
        <v>0</v>
      </c>
      <c r="R190" s="190"/>
      <c r="S190" s="189">
        <v>338.6</v>
      </c>
      <c r="T190" s="190"/>
      <c r="U190" s="190"/>
      <c r="V190" s="190"/>
      <c r="W190" s="190"/>
      <c r="X190" s="123">
        <v>0.373</v>
      </c>
      <c r="Y190" s="43"/>
      <c r="Z190" s="43"/>
      <c r="AA190" s="43"/>
      <c r="AB190" s="44">
        <f>SUM(AB191)</f>
        <v>-100</v>
      </c>
      <c r="AC190" s="52">
        <v>0</v>
      </c>
      <c r="AD190" s="52">
        <v>10000</v>
      </c>
      <c r="AE190" s="52"/>
      <c r="AF190" s="52"/>
      <c r="AG190" s="49"/>
      <c r="AH190" s="124"/>
    </row>
    <row r="191" spans="1:34" s="74" customFormat="1" ht="12.75" customHeight="1">
      <c r="A191" s="43"/>
      <c r="B191" s="120" t="s">
        <v>92</v>
      </c>
      <c r="C191" s="121"/>
      <c r="D191" s="217" t="s">
        <v>93</v>
      </c>
      <c r="E191" s="218"/>
      <c r="F191" s="218"/>
      <c r="G191" s="219"/>
      <c r="H191" s="189">
        <v>540</v>
      </c>
      <c r="I191" s="190"/>
      <c r="J191" s="190"/>
      <c r="K191" s="122">
        <v>201.4</v>
      </c>
      <c r="L191" s="122">
        <v>338.6</v>
      </c>
      <c r="M191" s="189">
        <v>0</v>
      </c>
      <c r="N191" s="190"/>
      <c r="O191" s="190"/>
      <c r="P191" s="122">
        <v>201.4</v>
      </c>
      <c r="Q191" s="189">
        <v>0</v>
      </c>
      <c r="R191" s="190"/>
      <c r="S191" s="189">
        <v>338.6</v>
      </c>
      <c r="T191" s="190"/>
      <c r="U191" s="190"/>
      <c r="V191" s="190"/>
      <c r="W191" s="190"/>
      <c r="X191" s="123">
        <v>0.373</v>
      </c>
      <c r="Y191" s="43"/>
      <c r="Z191" s="43"/>
      <c r="AA191" s="43"/>
      <c r="AB191" s="44">
        <f>SUM(AB192)</f>
        <v>-100</v>
      </c>
      <c r="AC191" s="52">
        <v>0</v>
      </c>
      <c r="AD191" s="52">
        <f>SUM(AD192)</f>
        <v>10000</v>
      </c>
      <c r="AE191" s="52"/>
      <c r="AF191" s="52"/>
      <c r="AG191" s="49"/>
      <c r="AH191" s="124"/>
    </row>
    <row r="192" spans="1:34" s="5" customFormat="1" ht="12.75" customHeight="1">
      <c r="A192" s="35"/>
      <c r="B192" s="98" t="s">
        <v>94</v>
      </c>
      <c r="C192" s="36" t="s">
        <v>524</v>
      </c>
      <c r="D192" s="201" t="s">
        <v>96</v>
      </c>
      <c r="E192" s="202"/>
      <c r="F192" s="202"/>
      <c r="G192" s="203"/>
      <c r="H192" s="174">
        <v>540</v>
      </c>
      <c r="I192" s="188"/>
      <c r="J192" s="188"/>
      <c r="K192" s="37">
        <v>201.4</v>
      </c>
      <c r="L192" s="37">
        <v>338.6</v>
      </c>
      <c r="M192" s="174">
        <v>0</v>
      </c>
      <c r="N192" s="188"/>
      <c r="O192" s="188"/>
      <c r="P192" s="37">
        <v>201.4</v>
      </c>
      <c r="Q192" s="174">
        <v>0</v>
      </c>
      <c r="R192" s="188"/>
      <c r="S192" s="174">
        <v>338.6</v>
      </c>
      <c r="T192" s="188"/>
      <c r="U192" s="188"/>
      <c r="V192" s="188"/>
      <c r="W192" s="188"/>
      <c r="X192" s="38">
        <v>0.373</v>
      </c>
      <c r="Y192" s="35"/>
      <c r="Z192" s="35"/>
      <c r="AA192" s="35"/>
      <c r="AB192" s="8">
        <v>-100</v>
      </c>
      <c r="AC192" s="16">
        <v>0</v>
      </c>
      <c r="AD192" s="16">
        <v>10000</v>
      </c>
      <c r="AE192" s="16"/>
      <c r="AF192" s="16"/>
      <c r="AG192" s="17"/>
      <c r="AH192" s="58"/>
    </row>
    <row r="193" spans="2:32" ht="12.75" customHeight="1">
      <c r="B193" s="154" t="s">
        <v>316</v>
      </c>
      <c r="C193" s="155"/>
      <c r="D193" s="155"/>
      <c r="E193" s="155"/>
      <c r="F193" s="155"/>
      <c r="G193" s="148"/>
      <c r="H193" s="176">
        <v>664</v>
      </c>
      <c r="I193" s="187"/>
      <c r="J193" s="187"/>
      <c r="K193" s="21">
        <v>0</v>
      </c>
      <c r="L193" s="21">
        <v>664</v>
      </c>
      <c r="M193" s="176">
        <v>0</v>
      </c>
      <c r="N193" s="187"/>
      <c r="O193" s="187"/>
      <c r="P193" s="21">
        <v>0</v>
      </c>
      <c r="Q193" s="176">
        <v>0</v>
      </c>
      <c r="R193" s="187"/>
      <c r="S193" s="176">
        <v>664</v>
      </c>
      <c r="T193" s="187"/>
      <c r="U193" s="187"/>
      <c r="V193" s="187"/>
      <c r="W193" s="187"/>
      <c r="X193" s="22">
        <v>0</v>
      </c>
      <c r="AB193" s="7">
        <f>SUM(AB194)</f>
        <v>0</v>
      </c>
      <c r="AC193" s="56">
        <f t="shared" si="3"/>
        <v>664</v>
      </c>
      <c r="AD193" s="56">
        <f>SUM(AD194)</f>
        <v>660</v>
      </c>
      <c r="AE193" s="56">
        <v>660</v>
      </c>
      <c r="AF193" s="56">
        <v>660</v>
      </c>
    </row>
    <row r="194" spans="2:32" ht="12.75" customHeight="1">
      <c r="B194" s="97" t="s">
        <v>50</v>
      </c>
      <c r="C194" s="23"/>
      <c r="D194" s="204" t="s">
        <v>51</v>
      </c>
      <c r="E194" s="205"/>
      <c r="F194" s="205"/>
      <c r="G194" s="156"/>
      <c r="H194" s="175">
        <v>664</v>
      </c>
      <c r="I194" s="187"/>
      <c r="J194" s="187"/>
      <c r="K194" s="24">
        <v>0</v>
      </c>
      <c r="L194" s="24">
        <v>664</v>
      </c>
      <c r="M194" s="175">
        <v>0</v>
      </c>
      <c r="N194" s="187"/>
      <c r="O194" s="187"/>
      <c r="P194" s="24">
        <v>0</v>
      </c>
      <c r="Q194" s="175">
        <v>0</v>
      </c>
      <c r="R194" s="187"/>
      <c r="S194" s="175">
        <v>664</v>
      </c>
      <c r="T194" s="187"/>
      <c r="U194" s="187"/>
      <c r="V194" s="187"/>
      <c r="W194" s="187"/>
      <c r="X194" s="25">
        <v>0</v>
      </c>
      <c r="AB194" s="7">
        <f>SUM(AB195)</f>
        <v>0</v>
      </c>
      <c r="AC194" s="52">
        <f t="shared" si="3"/>
        <v>664</v>
      </c>
      <c r="AD194" s="52">
        <f>SUM(AD195)</f>
        <v>660</v>
      </c>
      <c r="AE194" s="52">
        <v>660</v>
      </c>
      <c r="AF194" s="52">
        <v>660</v>
      </c>
    </row>
    <row r="195" spans="2:32" ht="12.75">
      <c r="B195" s="97" t="s">
        <v>40</v>
      </c>
      <c r="C195" s="23"/>
      <c r="D195" s="204" t="s">
        <v>41</v>
      </c>
      <c r="E195" s="205"/>
      <c r="F195" s="205"/>
      <c r="G195" s="156"/>
      <c r="H195" s="175">
        <v>664</v>
      </c>
      <c r="I195" s="187"/>
      <c r="J195" s="187"/>
      <c r="K195" s="24">
        <v>0</v>
      </c>
      <c r="L195" s="24">
        <v>664</v>
      </c>
      <c r="M195" s="175">
        <v>0</v>
      </c>
      <c r="N195" s="187"/>
      <c r="O195" s="187"/>
      <c r="P195" s="24">
        <v>0</v>
      </c>
      <c r="Q195" s="175">
        <v>0</v>
      </c>
      <c r="R195" s="187"/>
      <c r="S195" s="175">
        <v>664</v>
      </c>
      <c r="T195" s="187"/>
      <c r="U195" s="187"/>
      <c r="V195" s="187"/>
      <c r="W195" s="187"/>
      <c r="X195" s="25">
        <v>0</v>
      </c>
      <c r="AB195" s="7">
        <f>SUM(AB196)</f>
        <v>0</v>
      </c>
      <c r="AC195" s="52">
        <f t="shared" si="3"/>
        <v>664</v>
      </c>
      <c r="AD195" s="52">
        <f>SUM(AD196)</f>
        <v>660</v>
      </c>
      <c r="AE195" s="52"/>
      <c r="AF195" s="52"/>
    </row>
    <row r="196" spans="2:32" ht="12" customHeight="1">
      <c r="B196" s="97" t="s">
        <v>52</v>
      </c>
      <c r="C196" s="23"/>
      <c r="D196" s="204" t="s">
        <v>53</v>
      </c>
      <c r="E196" s="205"/>
      <c r="F196" s="205"/>
      <c r="G196" s="156"/>
      <c r="H196" s="175">
        <v>664</v>
      </c>
      <c r="I196" s="187"/>
      <c r="J196" s="187"/>
      <c r="K196" s="24">
        <v>0</v>
      </c>
      <c r="L196" s="24">
        <v>664</v>
      </c>
      <c r="M196" s="175">
        <v>0</v>
      </c>
      <c r="N196" s="187"/>
      <c r="O196" s="187"/>
      <c r="P196" s="24">
        <v>0</v>
      </c>
      <c r="Q196" s="175">
        <v>0</v>
      </c>
      <c r="R196" s="187"/>
      <c r="S196" s="175">
        <v>664</v>
      </c>
      <c r="T196" s="187"/>
      <c r="U196" s="187"/>
      <c r="V196" s="187"/>
      <c r="W196" s="187"/>
      <c r="X196" s="25">
        <v>0</v>
      </c>
      <c r="AB196" s="7">
        <f>SUM(AB197+AB199)</f>
        <v>0</v>
      </c>
      <c r="AC196" s="52">
        <f t="shared" si="3"/>
        <v>664</v>
      </c>
      <c r="AD196" s="52">
        <f>SUM(AD199)</f>
        <v>660</v>
      </c>
      <c r="AE196" s="52"/>
      <c r="AF196" s="52"/>
    </row>
    <row r="197" spans="2:32" ht="0.75" customHeight="1" hidden="1">
      <c r="B197" s="97" t="s">
        <v>54</v>
      </c>
      <c r="C197" s="23"/>
      <c r="D197" s="204" t="s">
        <v>55</v>
      </c>
      <c r="E197" s="205"/>
      <c r="F197" s="205"/>
      <c r="G197" s="156"/>
      <c r="H197" s="175">
        <v>0</v>
      </c>
      <c r="I197" s="187"/>
      <c r="J197" s="187"/>
      <c r="K197" s="24">
        <v>0</v>
      </c>
      <c r="L197" s="24">
        <v>0</v>
      </c>
      <c r="M197" s="175">
        <v>0</v>
      </c>
      <c r="N197" s="187"/>
      <c r="O197" s="187"/>
      <c r="P197" s="24">
        <v>0</v>
      </c>
      <c r="Q197" s="175">
        <v>0</v>
      </c>
      <c r="R197" s="187"/>
      <c r="S197" s="175">
        <v>0</v>
      </c>
      <c r="T197" s="187"/>
      <c r="U197" s="187"/>
      <c r="V197" s="187"/>
      <c r="W197" s="187"/>
      <c r="X197" s="25">
        <v>0</v>
      </c>
      <c r="AB197" s="7">
        <f>SUM(AB198)</f>
        <v>0</v>
      </c>
      <c r="AC197" s="52">
        <f t="shared" si="3"/>
        <v>0</v>
      </c>
      <c r="AD197" s="52"/>
      <c r="AE197" s="52"/>
      <c r="AF197" s="52"/>
    </row>
    <row r="198" spans="1:34" s="5" customFormat="1" ht="12.75" customHeight="1" hidden="1">
      <c r="A198" s="35"/>
      <c r="B198" s="98" t="s">
        <v>114</v>
      </c>
      <c r="C198" s="36" t="s">
        <v>317</v>
      </c>
      <c r="D198" s="201" t="s">
        <v>116</v>
      </c>
      <c r="E198" s="202"/>
      <c r="F198" s="202"/>
      <c r="G198" s="203"/>
      <c r="H198" s="174">
        <v>0</v>
      </c>
      <c r="I198" s="188"/>
      <c r="J198" s="188"/>
      <c r="K198" s="37">
        <v>0</v>
      </c>
      <c r="L198" s="37">
        <v>0</v>
      </c>
      <c r="M198" s="174">
        <v>0</v>
      </c>
      <c r="N198" s="188"/>
      <c r="O198" s="188"/>
      <c r="P198" s="37">
        <v>0</v>
      </c>
      <c r="Q198" s="174">
        <v>0</v>
      </c>
      <c r="R198" s="188"/>
      <c r="S198" s="174">
        <v>0</v>
      </c>
      <c r="T198" s="188"/>
      <c r="U198" s="188"/>
      <c r="V198" s="188"/>
      <c r="W198" s="188"/>
      <c r="X198" s="38">
        <v>0</v>
      </c>
      <c r="Y198" s="35"/>
      <c r="Z198" s="35"/>
      <c r="AA198" s="35"/>
      <c r="AB198" s="8">
        <v>0</v>
      </c>
      <c r="AC198" s="16">
        <f t="shared" si="3"/>
        <v>0</v>
      </c>
      <c r="AD198" s="16">
        <v>0</v>
      </c>
      <c r="AE198" s="16"/>
      <c r="AF198" s="16"/>
      <c r="AG198" s="17"/>
      <c r="AH198" s="58"/>
    </row>
    <row r="199" spans="2:32" ht="12.75" customHeight="1">
      <c r="B199" s="97" t="s">
        <v>150</v>
      </c>
      <c r="C199" s="23"/>
      <c r="D199" s="204" t="s">
        <v>151</v>
      </c>
      <c r="E199" s="205"/>
      <c r="F199" s="205"/>
      <c r="G199" s="156"/>
      <c r="H199" s="175">
        <v>664</v>
      </c>
      <c r="I199" s="187"/>
      <c r="J199" s="187"/>
      <c r="K199" s="24">
        <v>0</v>
      </c>
      <c r="L199" s="24">
        <v>664</v>
      </c>
      <c r="M199" s="175">
        <v>0</v>
      </c>
      <c r="N199" s="187"/>
      <c r="O199" s="187"/>
      <c r="P199" s="24">
        <v>0</v>
      </c>
      <c r="Q199" s="175">
        <v>0</v>
      </c>
      <c r="R199" s="187"/>
      <c r="S199" s="175">
        <v>664</v>
      </c>
      <c r="T199" s="187"/>
      <c r="U199" s="187"/>
      <c r="V199" s="187"/>
      <c r="W199" s="187"/>
      <c r="X199" s="25">
        <v>0</v>
      </c>
      <c r="AB199" s="7">
        <f>SUM(AB200)</f>
        <v>0</v>
      </c>
      <c r="AC199" s="52">
        <f t="shared" si="3"/>
        <v>664</v>
      </c>
      <c r="AD199" s="52">
        <f>SUM(AD200)</f>
        <v>660</v>
      </c>
      <c r="AE199" s="52"/>
      <c r="AF199" s="52"/>
    </row>
    <row r="200" spans="1:34" s="5" customFormat="1" ht="12.75">
      <c r="A200" s="35"/>
      <c r="B200" s="98" t="s">
        <v>152</v>
      </c>
      <c r="C200" s="36" t="s">
        <v>318</v>
      </c>
      <c r="D200" s="201" t="s">
        <v>154</v>
      </c>
      <c r="E200" s="202"/>
      <c r="F200" s="202"/>
      <c r="G200" s="203"/>
      <c r="H200" s="174">
        <v>664</v>
      </c>
      <c r="I200" s="188"/>
      <c r="J200" s="188"/>
      <c r="K200" s="37">
        <v>0</v>
      </c>
      <c r="L200" s="37">
        <v>664</v>
      </c>
      <c r="M200" s="174">
        <v>0</v>
      </c>
      <c r="N200" s="188"/>
      <c r="O200" s="188"/>
      <c r="P200" s="37">
        <v>0</v>
      </c>
      <c r="Q200" s="174">
        <v>0</v>
      </c>
      <c r="R200" s="188"/>
      <c r="S200" s="174">
        <v>664</v>
      </c>
      <c r="T200" s="188"/>
      <c r="U200" s="188"/>
      <c r="V200" s="188"/>
      <c r="W200" s="188"/>
      <c r="X200" s="38">
        <v>0</v>
      </c>
      <c r="Y200" s="35"/>
      <c r="Z200" s="35"/>
      <c r="AA200" s="35"/>
      <c r="AB200" s="8">
        <v>0</v>
      </c>
      <c r="AC200" s="16">
        <f t="shared" si="3"/>
        <v>664</v>
      </c>
      <c r="AD200" s="16">
        <v>660</v>
      </c>
      <c r="AE200" s="16"/>
      <c r="AF200" s="16"/>
      <c r="AG200" s="17"/>
      <c r="AH200" s="58"/>
    </row>
    <row r="201" spans="2:32" ht="12.75" customHeight="1">
      <c r="B201" s="167" t="s">
        <v>319</v>
      </c>
      <c r="C201" s="168"/>
      <c r="D201" s="168"/>
      <c r="E201" s="168"/>
      <c r="F201" s="168"/>
      <c r="G201" s="169"/>
      <c r="H201" s="178">
        <v>8428</v>
      </c>
      <c r="I201" s="187"/>
      <c r="J201" s="187"/>
      <c r="K201" s="33">
        <v>2799.6</v>
      </c>
      <c r="L201" s="33">
        <v>5628.4</v>
      </c>
      <c r="M201" s="178">
        <v>0</v>
      </c>
      <c r="N201" s="187"/>
      <c r="O201" s="187"/>
      <c r="P201" s="33">
        <v>2799.6</v>
      </c>
      <c r="Q201" s="178">
        <v>55.89</v>
      </c>
      <c r="R201" s="187"/>
      <c r="S201" s="178">
        <v>5572.51</v>
      </c>
      <c r="T201" s="187"/>
      <c r="U201" s="187"/>
      <c r="V201" s="187"/>
      <c r="W201" s="187"/>
      <c r="X201" s="34">
        <v>0.339</v>
      </c>
      <c r="AB201" s="7">
        <f>SUM(AB202)</f>
        <v>2000</v>
      </c>
      <c r="AC201" s="54">
        <f t="shared" si="3"/>
        <v>10428</v>
      </c>
      <c r="AD201" s="54">
        <f>SUM(AD202)</f>
        <v>14200</v>
      </c>
      <c r="AE201" s="54">
        <v>11200</v>
      </c>
      <c r="AF201" s="54">
        <v>11200</v>
      </c>
    </row>
    <row r="202" spans="2:32" ht="12.75" customHeight="1">
      <c r="B202" s="154" t="s">
        <v>59</v>
      </c>
      <c r="C202" s="155"/>
      <c r="D202" s="155"/>
      <c r="E202" s="155"/>
      <c r="F202" s="155"/>
      <c r="G202" s="148"/>
      <c r="H202" s="176">
        <v>8428</v>
      </c>
      <c r="I202" s="187"/>
      <c r="J202" s="187"/>
      <c r="K202" s="21">
        <v>2799.6</v>
      </c>
      <c r="L202" s="21">
        <v>5628.4</v>
      </c>
      <c r="M202" s="176">
        <v>0</v>
      </c>
      <c r="N202" s="187"/>
      <c r="O202" s="187"/>
      <c r="P202" s="21">
        <v>2799.6</v>
      </c>
      <c r="Q202" s="176">
        <v>55.89</v>
      </c>
      <c r="R202" s="187"/>
      <c r="S202" s="176">
        <v>5572.51</v>
      </c>
      <c r="T202" s="187"/>
      <c r="U202" s="187"/>
      <c r="V202" s="187"/>
      <c r="W202" s="187"/>
      <c r="X202" s="22">
        <v>0.339</v>
      </c>
      <c r="AB202" s="7">
        <f>SUM(AB203+AB208)</f>
        <v>2000</v>
      </c>
      <c r="AC202" s="56">
        <f t="shared" si="3"/>
        <v>10428</v>
      </c>
      <c r="AD202" s="56">
        <f>SUM(AD203+AD208)</f>
        <v>14200</v>
      </c>
      <c r="AE202" s="56">
        <v>11200</v>
      </c>
      <c r="AF202" s="56">
        <v>11200</v>
      </c>
    </row>
    <row r="203" spans="2:32" ht="12.75" customHeight="1">
      <c r="B203" s="97" t="s">
        <v>50</v>
      </c>
      <c r="C203" s="23"/>
      <c r="D203" s="204" t="s">
        <v>51</v>
      </c>
      <c r="E203" s="205"/>
      <c r="F203" s="205"/>
      <c r="G203" s="156"/>
      <c r="H203" s="175">
        <v>4778</v>
      </c>
      <c r="I203" s="187"/>
      <c r="J203" s="187"/>
      <c r="K203" s="24">
        <v>2799.6</v>
      </c>
      <c r="L203" s="24">
        <v>1978.4</v>
      </c>
      <c r="M203" s="175">
        <v>0</v>
      </c>
      <c r="N203" s="187"/>
      <c r="O203" s="187"/>
      <c r="P203" s="24">
        <v>2799.6</v>
      </c>
      <c r="Q203" s="175">
        <v>55.89</v>
      </c>
      <c r="R203" s="187"/>
      <c r="S203" s="175">
        <v>1922.51</v>
      </c>
      <c r="T203" s="187"/>
      <c r="U203" s="187"/>
      <c r="V203" s="187"/>
      <c r="W203" s="187"/>
      <c r="X203" s="25">
        <v>0.598</v>
      </c>
      <c r="AB203" s="7">
        <f>SUM(AB204)</f>
        <v>0</v>
      </c>
      <c r="AC203" s="52">
        <f t="shared" si="3"/>
        <v>4778</v>
      </c>
      <c r="AD203" s="52">
        <f>SUM(AD204)</f>
        <v>6000</v>
      </c>
      <c r="AE203" s="52">
        <v>6000</v>
      </c>
      <c r="AF203" s="52">
        <v>6000</v>
      </c>
    </row>
    <row r="204" spans="2:32" ht="12.75">
      <c r="B204" s="97" t="s">
        <v>40</v>
      </c>
      <c r="C204" s="23"/>
      <c r="D204" s="204" t="s">
        <v>41</v>
      </c>
      <c r="E204" s="205"/>
      <c r="F204" s="205"/>
      <c r="G204" s="156"/>
      <c r="H204" s="175">
        <v>4778</v>
      </c>
      <c r="I204" s="187"/>
      <c r="J204" s="187"/>
      <c r="K204" s="24">
        <v>2799.6</v>
      </c>
      <c r="L204" s="24">
        <v>1978.4</v>
      </c>
      <c r="M204" s="175">
        <v>0</v>
      </c>
      <c r="N204" s="187"/>
      <c r="O204" s="187"/>
      <c r="P204" s="24">
        <v>2799.6</v>
      </c>
      <c r="Q204" s="175">
        <v>55.89</v>
      </c>
      <c r="R204" s="187"/>
      <c r="S204" s="175">
        <v>1922.51</v>
      </c>
      <c r="T204" s="187"/>
      <c r="U204" s="187"/>
      <c r="V204" s="187"/>
      <c r="W204" s="187"/>
      <c r="X204" s="25">
        <v>0.598</v>
      </c>
      <c r="AB204" s="7">
        <f>SUM(AB205)</f>
        <v>0</v>
      </c>
      <c r="AC204" s="52">
        <f t="shared" si="3"/>
        <v>4778</v>
      </c>
      <c r="AD204" s="52">
        <f>SUM(AD205)</f>
        <v>6000</v>
      </c>
      <c r="AE204" s="52">
        <v>6000</v>
      </c>
      <c r="AF204" s="52">
        <v>6000</v>
      </c>
    </row>
    <row r="205" spans="2:32" ht="12.75">
      <c r="B205" s="97" t="s">
        <v>42</v>
      </c>
      <c r="C205" s="23"/>
      <c r="D205" s="204" t="s">
        <v>43</v>
      </c>
      <c r="E205" s="205"/>
      <c r="F205" s="205"/>
      <c r="G205" s="156"/>
      <c r="H205" s="175">
        <v>4778</v>
      </c>
      <c r="I205" s="187"/>
      <c r="J205" s="187"/>
      <c r="K205" s="24">
        <v>2799.6</v>
      </c>
      <c r="L205" s="24">
        <v>1978.4</v>
      </c>
      <c r="M205" s="175">
        <v>0</v>
      </c>
      <c r="N205" s="187"/>
      <c r="O205" s="187"/>
      <c r="P205" s="24">
        <v>2799.6</v>
      </c>
      <c r="Q205" s="175">
        <v>55.89</v>
      </c>
      <c r="R205" s="187"/>
      <c r="S205" s="175">
        <v>1922.51</v>
      </c>
      <c r="T205" s="187"/>
      <c r="U205" s="187"/>
      <c r="V205" s="187"/>
      <c r="W205" s="187"/>
      <c r="X205" s="25">
        <v>0.598</v>
      </c>
      <c r="AB205" s="7">
        <f>SUM(AB206)</f>
        <v>0</v>
      </c>
      <c r="AC205" s="52">
        <f t="shared" si="3"/>
        <v>4778</v>
      </c>
      <c r="AD205" s="52">
        <f>SUM(AD206)</f>
        <v>6000</v>
      </c>
      <c r="AE205" s="52"/>
      <c r="AF205" s="52"/>
    </row>
    <row r="206" spans="2:32" ht="12.75" customHeight="1">
      <c r="B206" s="97" t="s">
        <v>205</v>
      </c>
      <c r="C206" s="23"/>
      <c r="D206" s="204" t="s">
        <v>206</v>
      </c>
      <c r="E206" s="205"/>
      <c r="F206" s="205"/>
      <c r="G206" s="156"/>
      <c r="H206" s="175">
        <v>4778</v>
      </c>
      <c r="I206" s="187"/>
      <c r="J206" s="187"/>
      <c r="K206" s="24">
        <v>2799.6</v>
      </c>
      <c r="L206" s="24">
        <v>1978.4</v>
      </c>
      <c r="M206" s="175">
        <v>0</v>
      </c>
      <c r="N206" s="187"/>
      <c r="O206" s="187"/>
      <c r="P206" s="24">
        <v>2799.6</v>
      </c>
      <c r="Q206" s="175">
        <v>55.89</v>
      </c>
      <c r="R206" s="187"/>
      <c r="S206" s="175">
        <v>1922.51</v>
      </c>
      <c r="T206" s="187"/>
      <c r="U206" s="187"/>
      <c r="V206" s="187"/>
      <c r="W206" s="187"/>
      <c r="X206" s="25">
        <v>0.598</v>
      </c>
      <c r="AB206" s="7">
        <f>SUM(AB207)</f>
        <v>0</v>
      </c>
      <c r="AC206" s="52">
        <f t="shared" si="3"/>
        <v>4778</v>
      </c>
      <c r="AD206" s="52">
        <f>SUM(AD207)</f>
        <v>6000</v>
      </c>
      <c r="AE206" s="52"/>
      <c r="AF206" s="52"/>
    </row>
    <row r="207" spans="1:34" s="5" customFormat="1" ht="12.75" customHeight="1">
      <c r="A207" s="35"/>
      <c r="B207" s="98" t="s">
        <v>320</v>
      </c>
      <c r="C207" s="36" t="s">
        <v>321</v>
      </c>
      <c r="D207" s="201" t="s">
        <v>322</v>
      </c>
      <c r="E207" s="202"/>
      <c r="F207" s="202"/>
      <c r="G207" s="203"/>
      <c r="H207" s="174">
        <v>4778</v>
      </c>
      <c r="I207" s="188"/>
      <c r="J207" s="188"/>
      <c r="K207" s="37">
        <v>2799.6</v>
      </c>
      <c r="L207" s="37">
        <v>1978.4</v>
      </c>
      <c r="M207" s="174">
        <v>0</v>
      </c>
      <c r="N207" s="188"/>
      <c r="O207" s="188"/>
      <c r="P207" s="37">
        <v>2799.6</v>
      </c>
      <c r="Q207" s="174">
        <v>55.89</v>
      </c>
      <c r="R207" s="188"/>
      <c r="S207" s="174">
        <v>1922.51</v>
      </c>
      <c r="T207" s="188"/>
      <c r="U207" s="188"/>
      <c r="V207" s="188"/>
      <c r="W207" s="188"/>
      <c r="X207" s="38">
        <v>0.598</v>
      </c>
      <c r="Y207" s="35"/>
      <c r="Z207" s="35"/>
      <c r="AA207" s="35"/>
      <c r="AB207" s="8">
        <v>0</v>
      </c>
      <c r="AC207" s="16">
        <f t="shared" si="3"/>
        <v>4778</v>
      </c>
      <c r="AD207" s="16">
        <v>6000</v>
      </c>
      <c r="AE207" s="16"/>
      <c r="AF207" s="16"/>
      <c r="AG207" s="17" t="s">
        <v>494</v>
      </c>
      <c r="AH207" s="58"/>
    </row>
    <row r="208" spans="2:32" ht="12.75" customHeight="1">
      <c r="B208" s="97" t="s">
        <v>323</v>
      </c>
      <c r="C208" s="23"/>
      <c r="D208" s="204" t="s">
        <v>324</v>
      </c>
      <c r="E208" s="205"/>
      <c r="F208" s="205"/>
      <c r="G208" s="156"/>
      <c r="H208" s="175">
        <v>3650</v>
      </c>
      <c r="I208" s="187"/>
      <c r="J208" s="187"/>
      <c r="K208" s="24">
        <v>0</v>
      </c>
      <c r="L208" s="24">
        <v>3650</v>
      </c>
      <c r="M208" s="175">
        <v>0</v>
      </c>
      <c r="N208" s="187"/>
      <c r="O208" s="187"/>
      <c r="P208" s="24">
        <v>0</v>
      </c>
      <c r="Q208" s="175">
        <v>0</v>
      </c>
      <c r="R208" s="187"/>
      <c r="S208" s="175">
        <v>3650</v>
      </c>
      <c r="T208" s="187"/>
      <c r="U208" s="187"/>
      <c r="V208" s="187"/>
      <c r="W208" s="187"/>
      <c r="X208" s="25">
        <v>0</v>
      </c>
      <c r="AB208" s="7">
        <f>SUM(AB209)</f>
        <v>2000</v>
      </c>
      <c r="AC208" s="52">
        <f aca="true" t="shared" si="4" ref="AC208:AC273">SUM(H208+AB208)</f>
        <v>5650</v>
      </c>
      <c r="AD208" s="52">
        <f>SUM(AD209)</f>
        <v>8200</v>
      </c>
      <c r="AE208" s="52">
        <v>5200</v>
      </c>
      <c r="AF208" s="52">
        <v>5200</v>
      </c>
    </row>
    <row r="209" spans="2:32" ht="12.75" customHeight="1">
      <c r="B209" s="97" t="s">
        <v>325</v>
      </c>
      <c r="C209" s="23"/>
      <c r="D209" s="216" t="s">
        <v>326</v>
      </c>
      <c r="E209" s="205"/>
      <c r="F209" s="205"/>
      <c r="G209" s="156"/>
      <c r="H209" s="175">
        <v>3650</v>
      </c>
      <c r="I209" s="187"/>
      <c r="J209" s="187"/>
      <c r="K209" s="24">
        <v>0</v>
      </c>
      <c r="L209" s="24">
        <v>3650</v>
      </c>
      <c r="M209" s="175">
        <v>0</v>
      </c>
      <c r="N209" s="187"/>
      <c r="O209" s="187"/>
      <c r="P209" s="24">
        <v>0</v>
      </c>
      <c r="Q209" s="175">
        <v>0</v>
      </c>
      <c r="R209" s="187"/>
      <c r="S209" s="175">
        <v>3650</v>
      </c>
      <c r="T209" s="187"/>
      <c r="U209" s="187"/>
      <c r="V209" s="187"/>
      <c r="W209" s="187"/>
      <c r="X209" s="25">
        <v>0</v>
      </c>
      <c r="AB209" s="7">
        <f>SUM(AB210+AB217)</f>
        <v>2000</v>
      </c>
      <c r="AC209" s="52">
        <f t="shared" si="4"/>
        <v>5650</v>
      </c>
      <c r="AD209" s="52">
        <f>SUM(AD210+AD217+AD213)</f>
        <v>8200</v>
      </c>
      <c r="AE209" s="52">
        <v>5200</v>
      </c>
      <c r="AF209" s="52">
        <v>5200</v>
      </c>
    </row>
    <row r="210" spans="2:32" ht="12.75" customHeight="1">
      <c r="B210" s="97" t="s">
        <v>327</v>
      </c>
      <c r="C210" s="23"/>
      <c r="D210" s="204" t="s">
        <v>328</v>
      </c>
      <c r="E210" s="205"/>
      <c r="F210" s="205"/>
      <c r="G210" s="156"/>
      <c r="H210" s="175">
        <v>3537</v>
      </c>
      <c r="I210" s="187"/>
      <c r="J210" s="187"/>
      <c r="K210" s="24">
        <v>0</v>
      </c>
      <c r="L210" s="24">
        <v>3537</v>
      </c>
      <c r="M210" s="175">
        <v>0</v>
      </c>
      <c r="N210" s="187"/>
      <c r="O210" s="187"/>
      <c r="P210" s="24">
        <v>0</v>
      </c>
      <c r="Q210" s="175">
        <v>0</v>
      </c>
      <c r="R210" s="187"/>
      <c r="S210" s="175">
        <v>3537</v>
      </c>
      <c r="T210" s="187"/>
      <c r="U210" s="187"/>
      <c r="V210" s="187"/>
      <c r="W210" s="187"/>
      <c r="X210" s="25">
        <v>0</v>
      </c>
      <c r="AB210" s="7">
        <f>SUM(AB211+AB215)</f>
        <v>2000</v>
      </c>
      <c r="AC210" s="52">
        <f t="shared" si="4"/>
        <v>5537</v>
      </c>
      <c r="AD210" s="52">
        <f>SUM(AD211+AD215)</f>
        <v>5100</v>
      </c>
      <c r="AE210" s="52"/>
      <c r="AF210" s="52"/>
    </row>
    <row r="211" spans="2:32" ht="12.75" customHeight="1">
      <c r="B211" s="97" t="s">
        <v>329</v>
      </c>
      <c r="C211" s="23"/>
      <c r="D211" s="204" t="s">
        <v>330</v>
      </c>
      <c r="E211" s="205"/>
      <c r="F211" s="205"/>
      <c r="G211" s="156"/>
      <c r="H211" s="175">
        <v>133</v>
      </c>
      <c r="I211" s="187"/>
      <c r="J211" s="187"/>
      <c r="K211" s="24">
        <v>0</v>
      </c>
      <c r="L211" s="24">
        <v>133</v>
      </c>
      <c r="M211" s="175">
        <v>0</v>
      </c>
      <c r="N211" s="187"/>
      <c r="O211" s="187"/>
      <c r="P211" s="24">
        <v>0</v>
      </c>
      <c r="Q211" s="175">
        <v>0</v>
      </c>
      <c r="R211" s="187"/>
      <c r="S211" s="175">
        <v>133</v>
      </c>
      <c r="T211" s="187"/>
      <c r="U211" s="187"/>
      <c r="V211" s="187"/>
      <c r="W211" s="187"/>
      <c r="X211" s="25">
        <v>0</v>
      </c>
      <c r="AB211" s="7">
        <f>SUM(AB212)</f>
        <v>2000</v>
      </c>
      <c r="AC211" s="52">
        <f t="shared" si="4"/>
        <v>2133</v>
      </c>
      <c r="AD211" s="52">
        <f>SUM(AD212)</f>
        <v>1100</v>
      </c>
      <c r="AE211" s="52"/>
      <c r="AF211" s="52"/>
    </row>
    <row r="212" spans="1:34" s="5" customFormat="1" ht="12.75" customHeight="1">
      <c r="A212" s="35"/>
      <c r="B212" s="98" t="s">
        <v>331</v>
      </c>
      <c r="C212" s="36" t="s">
        <v>332</v>
      </c>
      <c r="D212" s="201" t="s">
        <v>333</v>
      </c>
      <c r="E212" s="202"/>
      <c r="F212" s="202"/>
      <c r="G212" s="203"/>
      <c r="H212" s="174">
        <v>133</v>
      </c>
      <c r="I212" s="188"/>
      <c r="J212" s="188"/>
      <c r="K212" s="37">
        <v>0</v>
      </c>
      <c r="L212" s="37">
        <v>133</v>
      </c>
      <c r="M212" s="174">
        <v>0</v>
      </c>
      <c r="N212" s="188"/>
      <c r="O212" s="188"/>
      <c r="P212" s="37">
        <v>0</v>
      </c>
      <c r="Q212" s="174">
        <v>0</v>
      </c>
      <c r="R212" s="188"/>
      <c r="S212" s="174">
        <v>133</v>
      </c>
      <c r="T212" s="188"/>
      <c r="U212" s="188"/>
      <c r="V212" s="188"/>
      <c r="W212" s="188"/>
      <c r="X212" s="38">
        <v>0</v>
      </c>
      <c r="Y212" s="35"/>
      <c r="Z212" s="35"/>
      <c r="AA212" s="35"/>
      <c r="AB212" s="8">
        <v>2000</v>
      </c>
      <c r="AC212" s="16">
        <f t="shared" si="4"/>
        <v>2133</v>
      </c>
      <c r="AD212" s="16">
        <v>1100</v>
      </c>
      <c r="AE212" s="16"/>
      <c r="AF212" s="16"/>
      <c r="AG212" s="17" t="s">
        <v>508</v>
      </c>
      <c r="AH212" s="58"/>
    </row>
    <row r="213" spans="1:34" s="74" customFormat="1" ht="12.75" customHeight="1">
      <c r="A213" s="43"/>
      <c r="B213" s="102">
        <v>4226</v>
      </c>
      <c r="C213" s="75"/>
      <c r="D213" s="212" t="s">
        <v>502</v>
      </c>
      <c r="E213" s="213"/>
      <c r="F213" s="103"/>
      <c r="G213" s="104"/>
      <c r="H213" s="76"/>
      <c r="I213" s="43"/>
      <c r="J213" s="43"/>
      <c r="K213" s="76"/>
      <c r="L213" s="76"/>
      <c r="M213" s="76"/>
      <c r="N213" s="43"/>
      <c r="O213" s="43"/>
      <c r="P213" s="76"/>
      <c r="Q213" s="76"/>
      <c r="R213" s="43"/>
      <c r="S213" s="76"/>
      <c r="T213" s="43"/>
      <c r="U213" s="43"/>
      <c r="V213" s="43"/>
      <c r="W213" s="43"/>
      <c r="X213" s="77"/>
      <c r="Y213" s="43"/>
      <c r="Z213" s="43"/>
      <c r="AA213" s="43"/>
      <c r="AB213" s="44"/>
      <c r="AC213" s="52">
        <v>0</v>
      </c>
      <c r="AD213" s="52">
        <f>SUM(AD214)</f>
        <v>3000</v>
      </c>
      <c r="AE213" s="52"/>
      <c r="AF213" s="52"/>
      <c r="AG213" s="17" t="s">
        <v>503</v>
      </c>
      <c r="AH213" s="105"/>
    </row>
    <row r="214" spans="1:34" s="5" customFormat="1" ht="12.75" customHeight="1">
      <c r="A214" s="35"/>
      <c r="B214" s="98">
        <v>42262</v>
      </c>
      <c r="C214" s="36"/>
      <c r="D214" s="214" t="s">
        <v>501</v>
      </c>
      <c r="E214" s="215"/>
      <c r="F214" s="93"/>
      <c r="G214" s="94"/>
      <c r="H214" s="37"/>
      <c r="I214" s="35"/>
      <c r="J214" s="35"/>
      <c r="K214" s="37"/>
      <c r="L214" s="37"/>
      <c r="M214" s="37"/>
      <c r="N214" s="35"/>
      <c r="O214" s="35"/>
      <c r="P214" s="37"/>
      <c r="Q214" s="37"/>
      <c r="R214" s="35"/>
      <c r="S214" s="37"/>
      <c r="T214" s="35"/>
      <c r="U214" s="35"/>
      <c r="V214" s="35"/>
      <c r="W214" s="35"/>
      <c r="X214" s="38"/>
      <c r="Y214" s="35"/>
      <c r="Z214" s="35"/>
      <c r="AA214" s="35"/>
      <c r="AB214" s="8"/>
      <c r="AC214" s="16">
        <v>0</v>
      </c>
      <c r="AD214" s="16">
        <v>3000</v>
      </c>
      <c r="AE214" s="16"/>
      <c r="AF214" s="16"/>
      <c r="AG214" s="17"/>
      <c r="AH214" s="58"/>
    </row>
    <row r="215" spans="2:32" ht="12.75" customHeight="1">
      <c r="B215" s="97" t="s">
        <v>334</v>
      </c>
      <c r="C215" s="23"/>
      <c r="D215" s="204" t="s">
        <v>335</v>
      </c>
      <c r="E215" s="205"/>
      <c r="F215" s="205"/>
      <c r="G215" s="156"/>
      <c r="H215" s="175">
        <v>3404</v>
      </c>
      <c r="I215" s="187"/>
      <c r="J215" s="187"/>
      <c r="K215" s="24">
        <v>0</v>
      </c>
      <c r="L215" s="24">
        <v>3404</v>
      </c>
      <c r="M215" s="175">
        <v>0</v>
      </c>
      <c r="N215" s="187"/>
      <c r="O215" s="187"/>
      <c r="P215" s="24">
        <v>0</v>
      </c>
      <c r="Q215" s="175">
        <v>0</v>
      </c>
      <c r="R215" s="187"/>
      <c r="S215" s="175">
        <v>3404</v>
      </c>
      <c r="T215" s="187"/>
      <c r="U215" s="187"/>
      <c r="V215" s="187"/>
      <c r="W215" s="187"/>
      <c r="X215" s="25">
        <v>0</v>
      </c>
      <c r="AB215" s="7">
        <f>SUM(AB216)</f>
        <v>0</v>
      </c>
      <c r="AC215" s="52">
        <f t="shared" si="4"/>
        <v>3404</v>
      </c>
      <c r="AD215" s="52">
        <f>SUM(AD216)</f>
        <v>4000</v>
      </c>
      <c r="AE215" s="52"/>
      <c r="AF215" s="52"/>
    </row>
    <row r="216" spans="1:34" s="5" customFormat="1" ht="12.75">
      <c r="A216" s="35"/>
      <c r="B216" s="98" t="s">
        <v>336</v>
      </c>
      <c r="C216" s="36" t="s">
        <v>337</v>
      </c>
      <c r="D216" s="201" t="s">
        <v>338</v>
      </c>
      <c r="E216" s="202"/>
      <c r="F216" s="202"/>
      <c r="G216" s="203"/>
      <c r="H216" s="174">
        <v>3404</v>
      </c>
      <c r="I216" s="188"/>
      <c r="J216" s="188"/>
      <c r="K216" s="37">
        <v>0</v>
      </c>
      <c r="L216" s="37">
        <v>3404</v>
      </c>
      <c r="M216" s="174">
        <v>0</v>
      </c>
      <c r="N216" s="188"/>
      <c r="O216" s="188"/>
      <c r="P216" s="37">
        <v>0</v>
      </c>
      <c r="Q216" s="174">
        <v>0</v>
      </c>
      <c r="R216" s="188"/>
      <c r="S216" s="174">
        <v>3404</v>
      </c>
      <c r="T216" s="188"/>
      <c r="U216" s="188"/>
      <c r="V216" s="188"/>
      <c r="W216" s="188"/>
      <c r="X216" s="38">
        <v>0</v>
      </c>
      <c r="Y216" s="35"/>
      <c r="Z216" s="35"/>
      <c r="AA216" s="35"/>
      <c r="AB216" s="8">
        <v>0</v>
      </c>
      <c r="AC216" s="16">
        <f t="shared" si="4"/>
        <v>3404</v>
      </c>
      <c r="AD216" s="16">
        <v>4000</v>
      </c>
      <c r="AE216" s="16"/>
      <c r="AF216" s="16"/>
      <c r="AG216" s="17" t="s">
        <v>507</v>
      </c>
      <c r="AH216" s="58"/>
    </row>
    <row r="217" spans="2:32" ht="12.75" customHeight="1">
      <c r="B217" s="97" t="s">
        <v>339</v>
      </c>
      <c r="C217" s="23"/>
      <c r="D217" s="204" t="s">
        <v>340</v>
      </c>
      <c r="E217" s="205"/>
      <c r="F217" s="205"/>
      <c r="G217" s="156"/>
      <c r="H217" s="175">
        <v>113</v>
      </c>
      <c r="I217" s="187"/>
      <c r="J217" s="187"/>
      <c r="K217" s="24">
        <v>0</v>
      </c>
      <c r="L217" s="24">
        <v>113</v>
      </c>
      <c r="M217" s="175">
        <v>0</v>
      </c>
      <c r="N217" s="187"/>
      <c r="O217" s="187"/>
      <c r="P217" s="24">
        <v>0</v>
      </c>
      <c r="Q217" s="175">
        <v>0</v>
      </c>
      <c r="R217" s="187"/>
      <c r="S217" s="175">
        <v>113</v>
      </c>
      <c r="T217" s="187"/>
      <c r="U217" s="187"/>
      <c r="V217" s="187"/>
      <c r="W217" s="187"/>
      <c r="X217" s="25">
        <v>0</v>
      </c>
      <c r="AB217" s="7">
        <f>SUM(AB218)</f>
        <v>0</v>
      </c>
      <c r="AC217" s="52">
        <f t="shared" si="4"/>
        <v>113</v>
      </c>
      <c r="AD217" s="52">
        <f>SUM(AD218)</f>
        <v>100</v>
      </c>
      <c r="AE217" s="52"/>
      <c r="AF217" s="52"/>
    </row>
    <row r="218" spans="2:32" ht="12.75" customHeight="1">
      <c r="B218" s="97" t="s">
        <v>341</v>
      </c>
      <c r="C218" s="23"/>
      <c r="D218" s="204" t="s">
        <v>342</v>
      </c>
      <c r="E218" s="205"/>
      <c r="F218" s="205"/>
      <c r="G218" s="156"/>
      <c r="H218" s="175">
        <v>113</v>
      </c>
      <c r="I218" s="187"/>
      <c r="J218" s="187"/>
      <c r="K218" s="24">
        <v>0</v>
      </c>
      <c r="L218" s="24">
        <v>113</v>
      </c>
      <c r="M218" s="175">
        <v>0</v>
      </c>
      <c r="N218" s="187"/>
      <c r="O218" s="187"/>
      <c r="P218" s="24">
        <v>0</v>
      </c>
      <c r="Q218" s="175">
        <v>0</v>
      </c>
      <c r="R218" s="187"/>
      <c r="S218" s="175">
        <v>113</v>
      </c>
      <c r="T218" s="187"/>
      <c r="U218" s="187"/>
      <c r="V218" s="187"/>
      <c r="W218" s="187"/>
      <c r="X218" s="25">
        <v>0</v>
      </c>
      <c r="AB218" s="7">
        <f>SUM(AB219)</f>
        <v>0</v>
      </c>
      <c r="AC218" s="52">
        <f t="shared" si="4"/>
        <v>113</v>
      </c>
      <c r="AD218" s="52">
        <f>SUM(AD219)</f>
        <v>100</v>
      </c>
      <c r="AE218" s="52"/>
      <c r="AF218" s="52"/>
    </row>
    <row r="219" spans="1:34" s="5" customFormat="1" ht="12.75" customHeight="1">
      <c r="A219" s="35"/>
      <c r="B219" s="98" t="s">
        <v>343</v>
      </c>
      <c r="C219" s="36" t="s">
        <v>344</v>
      </c>
      <c r="D219" s="201" t="s">
        <v>345</v>
      </c>
      <c r="E219" s="202"/>
      <c r="F219" s="202"/>
      <c r="G219" s="203"/>
      <c r="H219" s="174">
        <v>113</v>
      </c>
      <c r="I219" s="188"/>
      <c r="J219" s="188"/>
      <c r="K219" s="37">
        <v>0</v>
      </c>
      <c r="L219" s="37">
        <v>113</v>
      </c>
      <c r="M219" s="174">
        <v>0</v>
      </c>
      <c r="N219" s="188"/>
      <c r="O219" s="188"/>
      <c r="P219" s="37">
        <v>0</v>
      </c>
      <c r="Q219" s="174">
        <v>0</v>
      </c>
      <c r="R219" s="188"/>
      <c r="S219" s="174">
        <v>113</v>
      </c>
      <c r="T219" s="188"/>
      <c r="U219" s="188"/>
      <c r="V219" s="188"/>
      <c r="W219" s="188"/>
      <c r="X219" s="38">
        <v>0</v>
      </c>
      <c r="Y219" s="35"/>
      <c r="Z219" s="35"/>
      <c r="AA219" s="35"/>
      <c r="AB219" s="8">
        <v>0</v>
      </c>
      <c r="AC219" s="16">
        <f t="shared" si="4"/>
        <v>113</v>
      </c>
      <c r="AD219" s="16">
        <v>100</v>
      </c>
      <c r="AE219" s="16"/>
      <c r="AF219" s="16"/>
      <c r="AG219" s="17"/>
      <c r="AH219" s="58"/>
    </row>
    <row r="220" spans="2:32" ht="0.75" customHeight="1">
      <c r="B220" s="167" t="s">
        <v>346</v>
      </c>
      <c r="C220" s="168"/>
      <c r="D220" s="168"/>
      <c r="E220" s="168"/>
      <c r="F220" s="168"/>
      <c r="G220" s="169"/>
      <c r="H220" s="178">
        <v>89482</v>
      </c>
      <c r="I220" s="187"/>
      <c r="J220" s="187"/>
      <c r="K220" s="33">
        <v>49295.8</v>
      </c>
      <c r="L220" s="33">
        <v>40186.2</v>
      </c>
      <c r="M220" s="178">
        <v>0</v>
      </c>
      <c r="N220" s="187"/>
      <c r="O220" s="187"/>
      <c r="P220" s="33">
        <v>49295.8</v>
      </c>
      <c r="Q220" s="178">
        <v>0</v>
      </c>
      <c r="R220" s="187"/>
      <c r="S220" s="178">
        <v>40186.2</v>
      </c>
      <c r="T220" s="187"/>
      <c r="U220" s="187"/>
      <c r="V220" s="187"/>
      <c r="W220" s="187"/>
      <c r="X220" s="34">
        <v>0.551</v>
      </c>
      <c r="AB220" s="7">
        <f>SUM(AB221)</f>
        <v>-1582</v>
      </c>
      <c r="AC220" s="54">
        <f t="shared" si="4"/>
        <v>87900</v>
      </c>
      <c r="AD220" s="54"/>
      <c r="AE220" s="54"/>
      <c r="AF220" s="54"/>
    </row>
    <row r="221" spans="2:32" ht="12.75" customHeight="1" hidden="1">
      <c r="B221" s="154" t="s">
        <v>310</v>
      </c>
      <c r="C221" s="155"/>
      <c r="D221" s="155"/>
      <c r="E221" s="155"/>
      <c r="F221" s="155"/>
      <c r="G221" s="148"/>
      <c r="H221" s="176">
        <v>89482</v>
      </c>
      <c r="I221" s="187"/>
      <c r="J221" s="187"/>
      <c r="K221" s="21">
        <v>49295.8</v>
      </c>
      <c r="L221" s="21">
        <v>40186.2</v>
      </c>
      <c r="M221" s="176">
        <v>0</v>
      </c>
      <c r="N221" s="187"/>
      <c r="O221" s="187"/>
      <c r="P221" s="21">
        <v>49295.8</v>
      </c>
      <c r="Q221" s="176">
        <v>0</v>
      </c>
      <c r="R221" s="187"/>
      <c r="S221" s="176">
        <v>40186.2</v>
      </c>
      <c r="T221" s="187"/>
      <c r="U221" s="187"/>
      <c r="V221" s="187"/>
      <c r="W221" s="187"/>
      <c r="X221" s="22">
        <v>0.551</v>
      </c>
      <c r="AB221" s="7">
        <f>SUM(AB222+AB257)</f>
        <v>-1582</v>
      </c>
      <c r="AC221" s="56">
        <f t="shared" si="4"/>
        <v>87900</v>
      </c>
      <c r="AD221" s="56"/>
      <c r="AE221" s="56"/>
      <c r="AF221" s="56"/>
    </row>
    <row r="222" spans="2:32" ht="12.75" customHeight="1" hidden="1">
      <c r="B222" s="97" t="s">
        <v>50</v>
      </c>
      <c r="C222" s="23"/>
      <c r="D222" s="204" t="s">
        <v>51</v>
      </c>
      <c r="E222" s="205"/>
      <c r="F222" s="205"/>
      <c r="G222" s="156"/>
      <c r="H222" s="175">
        <v>89482</v>
      </c>
      <c r="I222" s="187"/>
      <c r="J222" s="187"/>
      <c r="K222" s="24">
        <v>49295.8</v>
      </c>
      <c r="L222" s="24">
        <v>40186.2</v>
      </c>
      <c r="M222" s="175">
        <v>0</v>
      </c>
      <c r="N222" s="187"/>
      <c r="O222" s="187"/>
      <c r="P222" s="24">
        <v>49295.8</v>
      </c>
      <c r="Q222" s="175">
        <v>0</v>
      </c>
      <c r="R222" s="187"/>
      <c r="S222" s="175">
        <v>40186.2</v>
      </c>
      <c r="T222" s="187"/>
      <c r="U222" s="187"/>
      <c r="V222" s="187"/>
      <c r="W222" s="187"/>
      <c r="X222" s="25">
        <v>0.551</v>
      </c>
      <c r="AB222" s="7">
        <f>SUM(AB223+AB236)</f>
        <v>-1582</v>
      </c>
      <c r="AC222" s="52">
        <f t="shared" si="4"/>
        <v>87900</v>
      </c>
      <c r="AD222" s="52"/>
      <c r="AE222" s="52"/>
      <c r="AF222" s="52"/>
    </row>
    <row r="223" spans="2:32" ht="12.75" customHeight="1" hidden="1">
      <c r="B223" s="97" t="s">
        <v>60</v>
      </c>
      <c r="C223" s="23"/>
      <c r="D223" s="204" t="s">
        <v>61</v>
      </c>
      <c r="E223" s="205"/>
      <c r="F223" s="205"/>
      <c r="G223" s="156"/>
      <c r="H223" s="175">
        <v>75927</v>
      </c>
      <c r="I223" s="187"/>
      <c r="J223" s="187"/>
      <c r="K223" s="24">
        <v>42883.54</v>
      </c>
      <c r="L223" s="24">
        <v>33043.46</v>
      </c>
      <c r="M223" s="175">
        <v>0</v>
      </c>
      <c r="N223" s="187"/>
      <c r="O223" s="187"/>
      <c r="P223" s="24">
        <v>42883.54</v>
      </c>
      <c r="Q223" s="175">
        <v>0</v>
      </c>
      <c r="R223" s="187"/>
      <c r="S223" s="175">
        <v>33043.46</v>
      </c>
      <c r="T223" s="187"/>
      <c r="U223" s="187"/>
      <c r="V223" s="187"/>
      <c r="W223" s="187"/>
      <c r="X223" s="25">
        <v>0.565</v>
      </c>
      <c r="AB223" s="7">
        <f>SUM(AB224+AB228+AB232)</f>
        <v>-11827</v>
      </c>
      <c r="AC223" s="52">
        <f t="shared" si="4"/>
        <v>64100</v>
      </c>
      <c r="AD223" s="52"/>
      <c r="AE223" s="52"/>
      <c r="AF223" s="52"/>
    </row>
    <row r="224" spans="2:32" ht="12.75" customHeight="1" hidden="1">
      <c r="B224" s="97" t="s">
        <v>62</v>
      </c>
      <c r="C224" s="23"/>
      <c r="D224" s="204" t="s">
        <v>63</v>
      </c>
      <c r="E224" s="205"/>
      <c r="F224" s="205"/>
      <c r="G224" s="156"/>
      <c r="H224" s="175">
        <v>66000</v>
      </c>
      <c r="I224" s="187"/>
      <c r="J224" s="187"/>
      <c r="K224" s="24">
        <v>35908.58</v>
      </c>
      <c r="L224" s="24">
        <v>30091.42</v>
      </c>
      <c r="M224" s="175">
        <v>0</v>
      </c>
      <c r="N224" s="187"/>
      <c r="O224" s="187"/>
      <c r="P224" s="24">
        <v>35908.58</v>
      </c>
      <c r="Q224" s="175">
        <v>0</v>
      </c>
      <c r="R224" s="187"/>
      <c r="S224" s="175">
        <v>30091.42</v>
      </c>
      <c r="T224" s="187"/>
      <c r="U224" s="187"/>
      <c r="V224" s="187"/>
      <c r="W224" s="187"/>
      <c r="X224" s="25">
        <v>0.544</v>
      </c>
      <c r="AB224" s="7">
        <f>SUM(AB225)</f>
        <v>-11000</v>
      </c>
      <c r="AC224" s="52">
        <f t="shared" si="4"/>
        <v>55000</v>
      </c>
      <c r="AD224" s="52"/>
      <c r="AE224" s="52"/>
      <c r="AF224" s="52"/>
    </row>
    <row r="225" spans="2:32" ht="12.75" customHeight="1" hidden="1">
      <c r="B225" s="97" t="s">
        <v>64</v>
      </c>
      <c r="C225" s="23"/>
      <c r="D225" s="204" t="s">
        <v>65</v>
      </c>
      <c r="E225" s="205"/>
      <c r="F225" s="205"/>
      <c r="G225" s="156"/>
      <c r="H225" s="175">
        <v>66000</v>
      </c>
      <c r="I225" s="187"/>
      <c r="J225" s="187"/>
      <c r="K225" s="24">
        <v>35908.58</v>
      </c>
      <c r="L225" s="24">
        <v>30091.42</v>
      </c>
      <c r="M225" s="175">
        <v>0</v>
      </c>
      <c r="N225" s="187"/>
      <c r="O225" s="187"/>
      <c r="P225" s="24">
        <v>35908.58</v>
      </c>
      <c r="Q225" s="175">
        <v>0</v>
      </c>
      <c r="R225" s="187"/>
      <c r="S225" s="175">
        <v>30091.42</v>
      </c>
      <c r="T225" s="187"/>
      <c r="U225" s="187"/>
      <c r="V225" s="187"/>
      <c r="W225" s="187"/>
      <c r="X225" s="25">
        <v>0.544</v>
      </c>
      <c r="AB225" s="7">
        <f>SUM(AB226+AB227)</f>
        <v>-11000</v>
      </c>
      <c r="AC225" s="52">
        <f t="shared" si="4"/>
        <v>55000</v>
      </c>
      <c r="AD225" s="52"/>
      <c r="AE225" s="52"/>
      <c r="AF225" s="52"/>
    </row>
    <row r="226" spans="2:32" ht="12.75" customHeight="1" hidden="1">
      <c r="B226" s="101" t="s">
        <v>16</v>
      </c>
      <c r="C226" s="26" t="s">
        <v>347</v>
      </c>
      <c r="D226" s="206" t="s">
        <v>17</v>
      </c>
      <c r="E226" s="207"/>
      <c r="F226" s="207"/>
      <c r="G226" s="208"/>
      <c r="H226" s="186">
        <v>66000</v>
      </c>
      <c r="I226" s="187"/>
      <c r="J226" s="187"/>
      <c r="K226" s="27">
        <v>35908.58</v>
      </c>
      <c r="L226" s="27">
        <v>30091.42</v>
      </c>
      <c r="M226" s="186">
        <v>0</v>
      </c>
      <c r="N226" s="187"/>
      <c r="O226" s="187"/>
      <c r="P226" s="27">
        <v>35908.58</v>
      </c>
      <c r="Q226" s="186">
        <v>0</v>
      </c>
      <c r="R226" s="187"/>
      <c r="S226" s="186">
        <v>30091.42</v>
      </c>
      <c r="T226" s="187"/>
      <c r="U226" s="187"/>
      <c r="V226" s="187"/>
      <c r="W226" s="187"/>
      <c r="X226" s="28">
        <v>0.544</v>
      </c>
      <c r="AB226" s="7">
        <v>-11000</v>
      </c>
      <c r="AC226" s="52">
        <f t="shared" si="4"/>
        <v>55000</v>
      </c>
      <c r="AD226" s="52"/>
      <c r="AE226" s="52"/>
      <c r="AF226" s="52"/>
    </row>
    <row r="227" spans="2:32" ht="12.75" customHeight="1" hidden="1">
      <c r="B227" s="101" t="s">
        <v>16</v>
      </c>
      <c r="C227" s="26" t="s">
        <v>348</v>
      </c>
      <c r="D227" s="206" t="s">
        <v>17</v>
      </c>
      <c r="E227" s="207"/>
      <c r="F227" s="207"/>
      <c r="G227" s="208"/>
      <c r="H227" s="186">
        <v>0</v>
      </c>
      <c r="I227" s="187"/>
      <c r="J227" s="187"/>
      <c r="K227" s="27">
        <v>0</v>
      </c>
      <c r="L227" s="27">
        <v>0</v>
      </c>
      <c r="M227" s="186">
        <v>0</v>
      </c>
      <c r="N227" s="187"/>
      <c r="O227" s="187"/>
      <c r="P227" s="27">
        <v>0</v>
      </c>
      <c r="Q227" s="186">
        <v>0</v>
      </c>
      <c r="R227" s="187"/>
      <c r="S227" s="186">
        <v>0</v>
      </c>
      <c r="T227" s="187"/>
      <c r="U227" s="187"/>
      <c r="V227" s="187"/>
      <c r="W227" s="187"/>
      <c r="X227" s="28">
        <v>0</v>
      </c>
      <c r="AB227" s="7">
        <v>0</v>
      </c>
      <c r="AC227" s="52">
        <f t="shared" si="4"/>
        <v>0</v>
      </c>
      <c r="AD227" s="52"/>
      <c r="AE227" s="52"/>
      <c r="AF227" s="52"/>
    </row>
    <row r="228" spans="2:32" ht="12.75" customHeight="1" hidden="1">
      <c r="B228" s="97" t="s">
        <v>18</v>
      </c>
      <c r="C228" s="23"/>
      <c r="D228" s="204" t="s">
        <v>19</v>
      </c>
      <c r="E228" s="205"/>
      <c r="F228" s="205"/>
      <c r="G228" s="156"/>
      <c r="H228" s="175">
        <v>1327</v>
      </c>
      <c r="I228" s="187"/>
      <c r="J228" s="187"/>
      <c r="K228" s="24">
        <v>1050</v>
      </c>
      <c r="L228" s="24">
        <v>277</v>
      </c>
      <c r="M228" s="175">
        <v>0</v>
      </c>
      <c r="N228" s="187"/>
      <c r="O228" s="187"/>
      <c r="P228" s="24">
        <v>1050</v>
      </c>
      <c r="Q228" s="175">
        <v>0</v>
      </c>
      <c r="R228" s="187"/>
      <c r="S228" s="175">
        <v>277</v>
      </c>
      <c r="T228" s="187"/>
      <c r="U228" s="187"/>
      <c r="V228" s="187"/>
      <c r="W228" s="187"/>
      <c r="X228" s="25">
        <v>0.791</v>
      </c>
      <c r="AB228" s="7">
        <f>SUM(AB229)</f>
        <v>-227</v>
      </c>
      <c r="AC228" s="52">
        <f t="shared" si="4"/>
        <v>1100</v>
      </c>
      <c r="AD228" s="52"/>
      <c r="AE228" s="52"/>
      <c r="AF228" s="52"/>
    </row>
    <row r="229" spans="2:32" ht="12.75" customHeight="1" hidden="1">
      <c r="B229" s="97" t="s">
        <v>20</v>
      </c>
      <c r="C229" s="23"/>
      <c r="D229" s="204" t="s">
        <v>19</v>
      </c>
      <c r="E229" s="205"/>
      <c r="F229" s="205"/>
      <c r="G229" s="156"/>
      <c r="H229" s="175">
        <v>1327</v>
      </c>
      <c r="I229" s="187"/>
      <c r="J229" s="187"/>
      <c r="K229" s="24">
        <v>1050</v>
      </c>
      <c r="L229" s="24">
        <v>277</v>
      </c>
      <c r="M229" s="175">
        <v>0</v>
      </c>
      <c r="N229" s="187"/>
      <c r="O229" s="187"/>
      <c r="P229" s="24">
        <v>1050</v>
      </c>
      <c r="Q229" s="175">
        <v>0</v>
      </c>
      <c r="R229" s="187"/>
      <c r="S229" s="175">
        <v>277</v>
      </c>
      <c r="T229" s="187"/>
      <c r="U229" s="187"/>
      <c r="V229" s="187"/>
      <c r="W229" s="187"/>
      <c r="X229" s="25">
        <v>0.791</v>
      </c>
      <c r="AB229" s="7">
        <f>SUM(AB230+AB231)</f>
        <v>-227</v>
      </c>
      <c r="AC229" s="52">
        <f t="shared" si="4"/>
        <v>1100</v>
      </c>
      <c r="AD229" s="52"/>
      <c r="AE229" s="52"/>
      <c r="AF229" s="52"/>
    </row>
    <row r="230" spans="2:32" ht="12.75" customHeight="1" hidden="1">
      <c r="B230" s="101" t="s">
        <v>21</v>
      </c>
      <c r="C230" s="26" t="s">
        <v>349</v>
      </c>
      <c r="D230" s="206" t="s">
        <v>23</v>
      </c>
      <c r="E230" s="207"/>
      <c r="F230" s="207"/>
      <c r="G230" s="208"/>
      <c r="H230" s="186">
        <v>0</v>
      </c>
      <c r="I230" s="187"/>
      <c r="J230" s="187"/>
      <c r="K230" s="27">
        <v>0</v>
      </c>
      <c r="L230" s="27">
        <v>0</v>
      </c>
      <c r="M230" s="186">
        <v>0</v>
      </c>
      <c r="N230" s="187"/>
      <c r="O230" s="187"/>
      <c r="P230" s="27">
        <v>0</v>
      </c>
      <c r="Q230" s="186">
        <v>0</v>
      </c>
      <c r="R230" s="187"/>
      <c r="S230" s="186">
        <v>0</v>
      </c>
      <c r="T230" s="187"/>
      <c r="U230" s="187"/>
      <c r="V230" s="187"/>
      <c r="W230" s="187"/>
      <c r="X230" s="28">
        <v>0</v>
      </c>
      <c r="AB230" s="7">
        <v>0</v>
      </c>
      <c r="AC230" s="52">
        <f t="shared" si="4"/>
        <v>0</v>
      </c>
      <c r="AD230" s="52"/>
      <c r="AE230" s="52"/>
      <c r="AF230" s="52"/>
    </row>
    <row r="231" spans="2:32" ht="12.75" customHeight="1" hidden="1">
      <c r="B231" s="101" t="s">
        <v>27</v>
      </c>
      <c r="C231" s="26" t="s">
        <v>350</v>
      </c>
      <c r="D231" s="206" t="s">
        <v>29</v>
      </c>
      <c r="E231" s="207"/>
      <c r="F231" s="207"/>
      <c r="G231" s="208"/>
      <c r="H231" s="186">
        <v>1327</v>
      </c>
      <c r="I231" s="187"/>
      <c r="J231" s="187"/>
      <c r="K231" s="27">
        <v>1050</v>
      </c>
      <c r="L231" s="27">
        <v>277</v>
      </c>
      <c r="M231" s="186">
        <v>0</v>
      </c>
      <c r="N231" s="187"/>
      <c r="O231" s="187"/>
      <c r="P231" s="27">
        <v>1050</v>
      </c>
      <c r="Q231" s="186">
        <v>0</v>
      </c>
      <c r="R231" s="187"/>
      <c r="S231" s="186">
        <v>277</v>
      </c>
      <c r="T231" s="187"/>
      <c r="U231" s="187"/>
      <c r="V231" s="187"/>
      <c r="W231" s="187"/>
      <c r="X231" s="28">
        <v>0.791</v>
      </c>
      <c r="AB231" s="7">
        <v>-227</v>
      </c>
      <c r="AC231" s="52">
        <f t="shared" si="4"/>
        <v>1100</v>
      </c>
      <c r="AD231" s="52"/>
      <c r="AE231" s="52"/>
      <c r="AF231" s="52"/>
    </row>
    <row r="232" spans="2:32" ht="12.75" customHeight="1" hidden="1">
      <c r="B232" s="97" t="s">
        <v>33</v>
      </c>
      <c r="C232" s="23"/>
      <c r="D232" s="204" t="s">
        <v>34</v>
      </c>
      <c r="E232" s="205"/>
      <c r="F232" s="205"/>
      <c r="G232" s="156"/>
      <c r="H232" s="175">
        <v>8600</v>
      </c>
      <c r="I232" s="187"/>
      <c r="J232" s="187"/>
      <c r="K232" s="24">
        <v>5924.96</v>
      </c>
      <c r="L232" s="24">
        <v>2675.04</v>
      </c>
      <c r="M232" s="175">
        <v>0</v>
      </c>
      <c r="N232" s="187"/>
      <c r="O232" s="187"/>
      <c r="P232" s="24">
        <v>5924.96</v>
      </c>
      <c r="Q232" s="175">
        <v>0</v>
      </c>
      <c r="R232" s="187"/>
      <c r="S232" s="175">
        <v>2675.04</v>
      </c>
      <c r="T232" s="187"/>
      <c r="U232" s="187"/>
      <c r="V232" s="187"/>
      <c r="W232" s="187"/>
      <c r="X232" s="25">
        <v>0.689</v>
      </c>
      <c r="AB232" s="7">
        <f>SUM(AB233)</f>
        <v>-600</v>
      </c>
      <c r="AC232" s="52">
        <f t="shared" si="4"/>
        <v>8000</v>
      </c>
      <c r="AD232" s="52"/>
      <c r="AE232" s="52"/>
      <c r="AF232" s="52"/>
    </row>
    <row r="233" spans="2:32" ht="12.75" customHeight="1" hidden="1">
      <c r="B233" s="97" t="s">
        <v>35</v>
      </c>
      <c r="C233" s="23"/>
      <c r="D233" s="204" t="s">
        <v>36</v>
      </c>
      <c r="E233" s="205"/>
      <c r="F233" s="205"/>
      <c r="G233" s="156"/>
      <c r="H233" s="175">
        <v>8600</v>
      </c>
      <c r="I233" s="187"/>
      <c r="J233" s="187"/>
      <c r="K233" s="24">
        <v>5924.96</v>
      </c>
      <c r="L233" s="24">
        <v>2675.04</v>
      </c>
      <c r="M233" s="175">
        <v>0</v>
      </c>
      <c r="N233" s="187"/>
      <c r="O233" s="187"/>
      <c r="P233" s="24">
        <v>5924.96</v>
      </c>
      <c r="Q233" s="175">
        <v>0</v>
      </c>
      <c r="R233" s="187"/>
      <c r="S233" s="175">
        <v>2675.04</v>
      </c>
      <c r="T233" s="187"/>
      <c r="U233" s="187"/>
      <c r="V233" s="187"/>
      <c r="W233" s="187"/>
      <c r="X233" s="25">
        <v>0.689</v>
      </c>
      <c r="AB233" s="7">
        <f>SUM(AB234+AB235)</f>
        <v>-600</v>
      </c>
      <c r="AC233" s="52">
        <f t="shared" si="4"/>
        <v>8000</v>
      </c>
      <c r="AD233" s="52"/>
      <c r="AE233" s="52"/>
      <c r="AF233" s="52"/>
    </row>
    <row r="234" spans="2:32" ht="12.75" customHeight="1" hidden="1">
      <c r="B234" s="101" t="s">
        <v>37</v>
      </c>
      <c r="C234" s="26" t="s">
        <v>351</v>
      </c>
      <c r="D234" s="206" t="s">
        <v>39</v>
      </c>
      <c r="E234" s="207"/>
      <c r="F234" s="207"/>
      <c r="G234" s="208"/>
      <c r="H234" s="186">
        <v>8600</v>
      </c>
      <c r="I234" s="187"/>
      <c r="J234" s="187"/>
      <c r="K234" s="27">
        <v>5924.96</v>
      </c>
      <c r="L234" s="27">
        <v>2675.04</v>
      </c>
      <c r="M234" s="186">
        <v>0</v>
      </c>
      <c r="N234" s="187"/>
      <c r="O234" s="187"/>
      <c r="P234" s="27">
        <v>5924.96</v>
      </c>
      <c r="Q234" s="186">
        <v>0</v>
      </c>
      <c r="R234" s="187"/>
      <c r="S234" s="186">
        <v>2675.04</v>
      </c>
      <c r="T234" s="187"/>
      <c r="U234" s="187"/>
      <c r="V234" s="187"/>
      <c r="W234" s="187"/>
      <c r="X234" s="28">
        <v>0.689</v>
      </c>
      <c r="AB234" s="7">
        <v>-600</v>
      </c>
      <c r="AC234" s="52">
        <f t="shared" si="4"/>
        <v>8000</v>
      </c>
      <c r="AD234" s="52"/>
      <c r="AE234" s="52"/>
      <c r="AF234" s="52"/>
    </row>
    <row r="235" spans="2:32" ht="12.75" customHeight="1" hidden="1">
      <c r="B235" s="101" t="s">
        <v>37</v>
      </c>
      <c r="C235" s="26" t="s">
        <v>352</v>
      </c>
      <c r="D235" s="206" t="s">
        <v>39</v>
      </c>
      <c r="E235" s="207"/>
      <c r="F235" s="207"/>
      <c r="G235" s="208"/>
      <c r="H235" s="186">
        <v>0</v>
      </c>
      <c r="I235" s="187"/>
      <c r="J235" s="187"/>
      <c r="K235" s="27">
        <v>0</v>
      </c>
      <c r="L235" s="27">
        <v>0</v>
      </c>
      <c r="M235" s="186">
        <v>0</v>
      </c>
      <c r="N235" s="187"/>
      <c r="O235" s="187"/>
      <c r="P235" s="27">
        <v>0</v>
      </c>
      <c r="Q235" s="186">
        <v>0</v>
      </c>
      <c r="R235" s="187"/>
      <c r="S235" s="186">
        <v>0</v>
      </c>
      <c r="T235" s="187"/>
      <c r="U235" s="187"/>
      <c r="V235" s="187"/>
      <c r="W235" s="187"/>
      <c r="X235" s="28">
        <v>0</v>
      </c>
      <c r="AB235" s="7">
        <v>0</v>
      </c>
      <c r="AC235" s="52">
        <f t="shared" si="4"/>
        <v>0</v>
      </c>
      <c r="AD235" s="52"/>
      <c r="AE235" s="52"/>
      <c r="AF235" s="52"/>
    </row>
    <row r="236" spans="2:32" ht="12.75" customHeight="1" hidden="1">
      <c r="B236" s="97" t="s">
        <v>40</v>
      </c>
      <c r="C236" s="23"/>
      <c r="D236" s="204" t="s">
        <v>41</v>
      </c>
      <c r="E236" s="205"/>
      <c r="F236" s="205"/>
      <c r="G236" s="156"/>
      <c r="H236" s="175">
        <v>13555</v>
      </c>
      <c r="I236" s="187"/>
      <c r="J236" s="187"/>
      <c r="K236" s="24">
        <v>6412.26</v>
      </c>
      <c r="L236" s="24">
        <v>7142.74</v>
      </c>
      <c r="M236" s="175">
        <v>0</v>
      </c>
      <c r="N236" s="187"/>
      <c r="O236" s="187"/>
      <c r="P236" s="24">
        <v>6412.26</v>
      </c>
      <c r="Q236" s="175">
        <v>0</v>
      </c>
      <c r="R236" s="187"/>
      <c r="S236" s="175">
        <v>7142.74</v>
      </c>
      <c r="T236" s="187"/>
      <c r="U236" s="187"/>
      <c r="V236" s="187"/>
      <c r="W236" s="187"/>
      <c r="X236" s="25">
        <v>0.473</v>
      </c>
      <c r="AB236" s="7">
        <f>SUM(AB237+AB244+AB252)</f>
        <v>10245</v>
      </c>
      <c r="AC236" s="52">
        <f t="shared" si="4"/>
        <v>23800</v>
      </c>
      <c r="AD236" s="52"/>
      <c r="AE236" s="52"/>
      <c r="AF236" s="52"/>
    </row>
    <row r="237" spans="2:32" ht="12.75" customHeight="1" hidden="1">
      <c r="B237" s="97" t="s">
        <v>79</v>
      </c>
      <c r="C237" s="23"/>
      <c r="D237" s="204" t="s">
        <v>80</v>
      </c>
      <c r="E237" s="205"/>
      <c r="F237" s="205"/>
      <c r="G237" s="156"/>
      <c r="H237" s="175">
        <v>5758</v>
      </c>
      <c r="I237" s="187"/>
      <c r="J237" s="187"/>
      <c r="K237" s="24">
        <v>3500</v>
      </c>
      <c r="L237" s="24">
        <v>2258</v>
      </c>
      <c r="M237" s="175">
        <v>0</v>
      </c>
      <c r="N237" s="187"/>
      <c r="O237" s="187"/>
      <c r="P237" s="24">
        <v>3500</v>
      </c>
      <c r="Q237" s="175">
        <v>0</v>
      </c>
      <c r="R237" s="187"/>
      <c r="S237" s="175">
        <v>2258</v>
      </c>
      <c r="T237" s="187"/>
      <c r="U237" s="187"/>
      <c r="V237" s="187"/>
      <c r="W237" s="187"/>
      <c r="X237" s="25">
        <v>0.608</v>
      </c>
      <c r="AB237" s="7">
        <f>SUM(AB238+AB241)</f>
        <v>-1058</v>
      </c>
      <c r="AC237" s="52">
        <f t="shared" si="4"/>
        <v>4700</v>
      </c>
      <c r="AD237" s="52"/>
      <c r="AE237" s="52"/>
      <c r="AF237" s="52"/>
    </row>
    <row r="238" spans="2:32" ht="12.75" customHeight="1" hidden="1">
      <c r="B238" s="97" t="s">
        <v>81</v>
      </c>
      <c r="C238" s="23"/>
      <c r="D238" s="204" t="s">
        <v>82</v>
      </c>
      <c r="E238" s="205"/>
      <c r="F238" s="205"/>
      <c r="G238" s="156"/>
      <c r="H238" s="175">
        <v>1858</v>
      </c>
      <c r="I238" s="187"/>
      <c r="J238" s="187"/>
      <c r="K238" s="24">
        <v>1508.93</v>
      </c>
      <c r="L238" s="24">
        <v>349.07</v>
      </c>
      <c r="M238" s="175">
        <v>0</v>
      </c>
      <c r="N238" s="187"/>
      <c r="O238" s="187"/>
      <c r="P238" s="24">
        <v>1508.93</v>
      </c>
      <c r="Q238" s="175">
        <v>0</v>
      </c>
      <c r="R238" s="187"/>
      <c r="S238" s="175">
        <v>349.07</v>
      </c>
      <c r="T238" s="187"/>
      <c r="U238" s="187"/>
      <c r="V238" s="187"/>
      <c r="W238" s="187"/>
      <c r="X238" s="25">
        <v>0.812</v>
      </c>
      <c r="AB238" s="7">
        <f>SUM(AB239+AB240)</f>
        <v>-158</v>
      </c>
      <c r="AC238" s="52">
        <f t="shared" si="4"/>
        <v>1700</v>
      </c>
      <c r="AD238" s="52"/>
      <c r="AE238" s="52"/>
      <c r="AF238" s="52"/>
    </row>
    <row r="239" spans="2:32" ht="12.75" customHeight="1" hidden="1">
      <c r="B239" s="101" t="s">
        <v>83</v>
      </c>
      <c r="C239" s="26" t="s">
        <v>353</v>
      </c>
      <c r="D239" s="206" t="s">
        <v>85</v>
      </c>
      <c r="E239" s="207"/>
      <c r="F239" s="207"/>
      <c r="G239" s="208"/>
      <c r="H239" s="186">
        <v>929</v>
      </c>
      <c r="I239" s="187"/>
      <c r="J239" s="187"/>
      <c r="K239" s="27">
        <v>644.93</v>
      </c>
      <c r="L239" s="27">
        <v>284.07</v>
      </c>
      <c r="M239" s="186">
        <v>0</v>
      </c>
      <c r="N239" s="187"/>
      <c r="O239" s="187"/>
      <c r="P239" s="27">
        <v>644.93</v>
      </c>
      <c r="Q239" s="186">
        <v>0</v>
      </c>
      <c r="R239" s="187"/>
      <c r="S239" s="186">
        <v>284.07</v>
      </c>
      <c r="T239" s="187"/>
      <c r="U239" s="187"/>
      <c r="V239" s="187"/>
      <c r="W239" s="187"/>
      <c r="X239" s="28">
        <v>0.694</v>
      </c>
      <c r="AB239" s="7">
        <v>-129</v>
      </c>
      <c r="AC239" s="52">
        <f t="shared" si="4"/>
        <v>800</v>
      </c>
      <c r="AD239" s="52"/>
      <c r="AE239" s="52"/>
      <c r="AF239" s="52"/>
    </row>
    <row r="240" spans="2:32" ht="12.75" customHeight="1" hidden="1">
      <c r="B240" s="101" t="s">
        <v>89</v>
      </c>
      <c r="C240" s="26" t="s">
        <v>354</v>
      </c>
      <c r="D240" s="206" t="s">
        <v>91</v>
      </c>
      <c r="E240" s="207"/>
      <c r="F240" s="207"/>
      <c r="G240" s="208"/>
      <c r="H240" s="186">
        <v>929</v>
      </c>
      <c r="I240" s="187"/>
      <c r="J240" s="187"/>
      <c r="K240" s="27">
        <v>864</v>
      </c>
      <c r="L240" s="27">
        <v>65</v>
      </c>
      <c r="M240" s="186">
        <v>0</v>
      </c>
      <c r="N240" s="187"/>
      <c r="O240" s="187"/>
      <c r="P240" s="27">
        <v>864</v>
      </c>
      <c r="Q240" s="186">
        <v>0</v>
      </c>
      <c r="R240" s="187"/>
      <c r="S240" s="186">
        <v>65</v>
      </c>
      <c r="T240" s="187"/>
      <c r="U240" s="187"/>
      <c r="V240" s="187"/>
      <c r="W240" s="187"/>
      <c r="X240" s="28">
        <v>0.93</v>
      </c>
      <c r="AB240" s="7">
        <v>-29</v>
      </c>
      <c r="AC240" s="52">
        <f t="shared" si="4"/>
        <v>900</v>
      </c>
      <c r="AD240" s="52"/>
      <c r="AE240" s="52"/>
      <c r="AF240" s="52"/>
    </row>
    <row r="241" spans="2:32" ht="12.75" customHeight="1" hidden="1">
      <c r="B241" s="97" t="s">
        <v>92</v>
      </c>
      <c r="C241" s="23"/>
      <c r="D241" s="204" t="s">
        <v>93</v>
      </c>
      <c r="E241" s="205"/>
      <c r="F241" s="205"/>
      <c r="G241" s="156"/>
      <c r="H241" s="175">
        <v>3900</v>
      </c>
      <c r="I241" s="187"/>
      <c r="J241" s="187"/>
      <c r="K241" s="24">
        <v>1991.07</v>
      </c>
      <c r="L241" s="24">
        <v>1908.93</v>
      </c>
      <c r="M241" s="175">
        <v>0</v>
      </c>
      <c r="N241" s="187"/>
      <c r="O241" s="187"/>
      <c r="P241" s="24">
        <v>1991.07</v>
      </c>
      <c r="Q241" s="175">
        <v>0</v>
      </c>
      <c r="R241" s="187"/>
      <c r="S241" s="175">
        <v>1908.93</v>
      </c>
      <c r="T241" s="187"/>
      <c r="U241" s="187"/>
      <c r="V241" s="187"/>
      <c r="W241" s="187"/>
      <c r="X241" s="25">
        <v>0.511</v>
      </c>
      <c r="AB241" s="7">
        <f>SUM(AB242+AB243)</f>
        <v>-900</v>
      </c>
      <c r="AC241" s="52">
        <f t="shared" si="4"/>
        <v>3000</v>
      </c>
      <c r="AD241" s="52"/>
      <c r="AE241" s="52"/>
      <c r="AF241" s="52"/>
    </row>
    <row r="242" spans="2:32" ht="12.75" customHeight="1" hidden="1">
      <c r="B242" s="101" t="s">
        <v>94</v>
      </c>
      <c r="C242" s="26" t="s">
        <v>355</v>
      </c>
      <c r="D242" s="206" t="s">
        <v>96</v>
      </c>
      <c r="E242" s="207"/>
      <c r="F242" s="207"/>
      <c r="G242" s="208"/>
      <c r="H242" s="186">
        <v>3900</v>
      </c>
      <c r="I242" s="187"/>
      <c r="J242" s="187"/>
      <c r="K242" s="27">
        <v>1991.07</v>
      </c>
      <c r="L242" s="27">
        <v>1908.93</v>
      </c>
      <c r="M242" s="186">
        <v>0</v>
      </c>
      <c r="N242" s="187"/>
      <c r="O242" s="187"/>
      <c r="P242" s="27">
        <v>1991.07</v>
      </c>
      <c r="Q242" s="186">
        <v>0</v>
      </c>
      <c r="R242" s="187"/>
      <c r="S242" s="186">
        <v>1908.93</v>
      </c>
      <c r="T242" s="187"/>
      <c r="U242" s="187"/>
      <c r="V242" s="187"/>
      <c r="W242" s="187"/>
      <c r="X242" s="28">
        <v>0.511</v>
      </c>
      <c r="AB242" s="7">
        <v>-900</v>
      </c>
      <c r="AC242" s="52">
        <f t="shared" si="4"/>
        <v>3000</v>
      </c>
      <c r="AD242" s="52"/>
      <c r="AE242" s="52"/>
      <c r="AF242" s="52"/>
    </row>
    <row r="243" spans="2:32" ht="12.75" customHeight="1" hidden="1">
      <c r="B243" s="101" t="s">
        <v>94</v>
      </c>
      <c r="C243" s="26" t="s">
        <v>356</v>
      </c>
      <c r="D243" s="206" t="s">
        <v>96</v>
      </c>
      <c r="E243" s="207"/>
      <c r="F243" s="207"/>
      <c r="G243" s="208"/>
      <c r="H243" s="186">
        <v>0</v>
      </c>
      <c r="I243" s="187"/>
      <c r="J243" s="187"/>
      <c r="K243" s="27">
        <v>0</v>
      </c>
      <c r="L243" s="27">
        <v>0</v>
      </c>
      <c r="M243" s="186">
        <v>0</v>
      </c>
      <c r="N243" s="187"/>
      <c r="O243" s="187"/>
      <c r="P243" s="27">
        <v>0</v>
      </c>
      <c r="Q243" s="186">
        <v>0</v>
      </c>
      <c r="R243" s="187"/>
      <c r="S243" s="186">
        <v>0</v>
      </c>
      <c r="T243" s="187"/>
      <c r="U243" s="187"/>
      <c r="V243" s="187"/>
      <c r="W243" s="187"/>
      <c r="X243" s="28">
        <v>0</v>
      </c>
      <c r="AB243" s="7">
        <v>0</v>
      </c>
      <c r="AC243" s="52">
        <f t="shared" si="4"/>
        <v>0</v>
      </c>
      <c r="AD243" s="52"/>
      <c r="AE243" s="52"/>
      <c r="AF243" s="52"/>
    </row>
    <row r="244" spans="2:32" ht="12.75" customHeight="1" hidden="1">
      <c r="B244" s="97" t="s">
        <v>52</v>
      </c>
      <c r="C244" s="23"/>
      <c r="D244" s="204" t="s">
        <v>53</v>
      </c>
      <c r="E244" s="205"/>
      <c r="F244" s="205"/>
      <c r="G244" s="156"/>
      <c r="H244" s="175">
        <v>664</v>
      </c>
      <c r="I244" s="187"/>
      <c r="J244" s="187"/>
      <c r="K244" s="24">
        <v>0</v>
      </c>
      <c r="L244" s="24">
        <v>664</v>
      </c>
      <c r="M244" s="175">
        <v>0</v>
      </c>
      <c r="N244" s="187"/>
      <c r="O244" s="187"/>
      <c r="P244" s="24">
        <v>0</v>
      </c>
      <c r="Q244" s="175">
        <v>0</v>
      </c>
      <c r="R244" s="187"/>
      <c r="S244" s="175">
        <v>664</v>
      </c>
      <c r="T244" s="187"/>
      <c r="U244" s="187"/>
      <c r="V244" s="187"/>
      <c r="W244" s="187"/>
      <c r="X244" s="25">
        <v>0</v>
      </c>
      <c r="AB244" s="7">
        <f>SUM(AB245+AB247+AB249)</f>
        <v>15336</v>
      </c>
      <c r="AC244" s="52">
        <f t="shared" si="4"/>
        <v>16000</v>
      </c>
      <c r="AD244" s="52"/>
      <c r="AE244" s="52"/>
      <c r="AF244" s="52"/>
    </row>
    <row r="245" spans="2:32" ht="12.75" customHeight="1" hidden="1">
      <c r="B245" s="97" t="s">
        <v>54</v>
      </c>
      <c r="C245" s="23"/>
      <c r="D245" s="204" t="s">
        <v>55</v>
      </c>
      <c r="E245" s="205"/>
      <c r="F245" s="205"/>
      <c r="G245" s="156"/>
      <c r="H245" s="175">
        <v>0</v>
      </c>
      <c r="I245" s="187"/>
      <c r="J245" s="187"/>
      <c r="K245" s="24">
        <v>0</v>
      </c>
      <c r="L245" s="24">
        <v>0</v>
      </c>
      <c r="M245" s="175">
        <v>0</v>
      </c>
      <c r="N245" s="187"/>
      <c r="O245" s="187"/>
      <c r="P245" s="24">
        <v>0</v>
      </c>
      <c r="Q245" s="175">
        <v>0</v>
      </c>
      <c r="R245" s="187"/>
      <c r="S245" s="175">
        <v>0</v>
      </c>
      <c r="T245" s="187"/>
      <c r="U245" s="187"/>
      <c r="V245" s="187"/>
      <c r="W245" s="187"/>
      <c r="X245" s="25">
        <v>0</v>
      </c>
      <c r="AB245" s="7">
        <f>SUM(AB246)</f>
        <v>0</v>
      </c>
      <c r="AC245" s="52">
        <f t="shared" si="4"/>
        <v>0</v>
      </c>
      <c r="AD245" s="52"/>
      <c r="AE245" s="52"/>
      <c r="AF245" s="52"/>
    </row>
    <row r="246" spans="2:32" ht="12.75" customHeight="1" hidden="1">
      <c r="B246" s="101" t="s">
        <v>117</v>
      </c>
      <c r="C246" s="26" t="s">
        <v>357</v>
      </c>
      <c r="D246" s="206" t="s">
        <v>119</v>
      </c>
      <c r="E246" s="207"/>
      <c r="F246" s="207"/>
      <c r="G246" s="208"/>
      <c r="H246" s="186">
        <v>0</v>
      </c>
      <c r="I246" s="187"/>
      <c r="J246" s="187"/>
      <c r="K246" s="27">
        <v>0</v>
      </c>
      <c r="L246" s="27">
        <v>0</v>
      </c>
      <c r="M246" s="186">
        <v>0</v>
      </c>
      <c r="N246" s="187"/>
      <c r="O246" s="187"/>
      <c r="P246" s="27">
        <v>0</v>
      </c>
      <c r="Q246" s="186">
        <v>0</v>
      </c>
      <c r="R246" s="187"/>
      <c r="S246" s="186">
        <v>0</v>
      </c>
      <c r="T246" s="187"/>
      <c r="U246" s="187"/>
      <c r="V246" s="187"/>
      <c r="W246" s="187"/>
      <c r="X246" s="28">
        <v>0</v>
      </c>
      <c r="AB246" s="7">
        <v>0</v>
      </c>
      <c r="AC246" s="52">
        <f t="shared" si="4"/>
        <v>0</v>
      </c>
      <c r="AD246" s="52"/>
      <c r="AE246" s="52"/>
      <c r="AF246" s="52"/>
    </row>
    <row r="247" spans="2:32" ht="12.75" customHeight="1" hidden="1">
      <c r="B247" s="97" t="s">
        <v>120</v>
      </c>
      <c r="C247" s="23"/>
      <c r="D247" s="204" t="s">
        <v>121</v>
      </c>
      <c r="E247" s="205"/>
      <c r="F247" s="205"/>
      <c r="G247" s="156"/>
      <c r="H247" s="175">
        <v>664</v>
      </c>
      <c r="I247" s="187"/>
      <c r="J247" s="187"/>
      <c r="K247" s="24">
        <v>0</v>
      </c>
      <c r="L247" s="24">
        <v>664</v>
      </c>
      <c r="M247" s="175">
        <v>0</v>
      </c>
      <c r="N247" s="187"/>
      <c r="O247" s="187"/>
      <c r="P247" s="24">
        <v>0</v>
      </c>
      <c r="Q247" s="175">
        <v>0</v>
      </c>
      <c r="R247" s="187"/>
      <c r="S247" s="175">
        <v>664</v>
      </c>
      <c r="T247" s="187"/>
      <c r="U247" s="187"/>
      <c r="V247" s="187"/>
      <c r="W247" s="187"/>
      <c r="X247" s="25">
        <v>0</v>
      </c>
      <c r="AB247" s="7">
        <f>SUM(AB248)</f>
        <v>-664</v>
      </c>
      <c r="AC247" s="52">
        <f t="shared" si="4"/>
        <v>0</v>
      </c>
      <c r="AD247" s="52"/>
      <c r="AE247" s="52"/>
      <c r="AF247" s="52"/>
    </row>
    <row r="248" spans="2:32" ht="12.75" customHeight="1" hidden="1">
      <c r="B248" s="101" t="s">
        <v>125</v>
      </c>
      <c r="C248" s="26" t="s">
        <v>358</v>
      </c>
      <c r="D248" s="206" t="s">
        <v>127</v>
      </c>
      <c r="E248" s="207"/>
      <c r="F248" s="207"/>
      <c r="G248" s="208"/>
      <c r="H248" s="186">
        <v>664</v>
      </c>
      <c r="I248" s="187"/>
      <c r="J248" s="187"/>
      <c r="K248" s="27">
        <v>0</v>
      </c>
      <c r="L248" s="27">
        <v>664</v>
      </c>
      <c r="M248" s="186">
        <v>0</v>
      </c>
      <c r="N248" s="187"/>
      <c r="O248" s="187"/>
      <c r="P248" s="27">
        <v>0</v>
      </c>
      <c r="Q248" s="186">
        <v>0</v>
      </c>
      <c r="R248" s="187"/>
      <c r="S248" s="186">
        <v>664</v>
      </c>
      <c r="T248" s="187"/>
      <c r="U248" s="187"/>
      <c r="V248" s="187"/>
      <c r="W248" s="187"/>
      <c r="X248" s="28">
        <v>0</v>
      </c>
      <c r="AB248" s="7">
        <v>-664</v>
      </c>
      <c r="AC248" s="52">
        <f t="shared" si="4"/>
        <v>0</v>
      </c>
      <c r="AD248" s="52"/>
      <c r="AE248" s="52"/>
      <c r="AF248" s="52"/>
    </row>
    <row r="249" spans="2:32" ht="8.25" customHeight="1" hidden="1">
      <c r="B249" s="97" t="s">
        <v>128</v>
      </c>
      <c r="C249" s="23"/>
      <c r="D249" s="204" t="s">
        <v>129</v>
      </c>
      <c r="E249" s="205"/>
      <c r="F249" s="205"/>
      <c r="G249" s="156"/>
      <c r="H249" s="175">
        <v>0</v>
      </c>
      <c r="I249" s="187"/>
      <c r="J249" s="187"/>
      <c r="K249" s="24">
        <v>0</v>
      </c>
      <c r="L249" s="24">
        <v>0</v>
      </c>
      <c r="M249" s="175">
        <v>0</v>
      </c>
      <c r="N249" s="187"/>
      <c r="O249" s="187"/>
      <c r="P249" s="24">
        <v>0</v>
      </c>
      <c r="Q249" s="175">
        <v>0</v>
      </c>
      <c r="R249" s="187"/>
      <c r="S249" s="175">
        <v>0</v>
      </c>
      <c r="T249" s="187"/>
      <c r="U249" s="187"/>
      <c r="V249" s="187"/>
      <c r="W249" s="187"/>
      <c r="X249" s="25">
        <v>0</v>
      </c>
      <c r="AB249" s="7">
        <f>SUM(AB250+AB251)</f>
        <v>16000</v>
      </c>
      <c r="AC249" s="52">
        <f t="shared" si="4"/>
        <v>16000</v>
      </c>
      <c r="AD249" s="52"/>
      <c r="AE249" s="52"/>
      <c r="AF249" s="52"/>
    </row>
    <row r="250" spans="2:32" ht="12.75" customHeight="1" hidden="1">
      <c r="B250" s="101" t="s">
        <v>130</v>
      </c>
      <c r="C250" s="26" t="s">
        <v>359</v>
      </c>
      <c r="D250" s="206" t="s">
        <v>132</v>
      </c>
      <c r="E250" s="207"/>
      <c r="F250" s="207"/>
      <c r="G250" s="208"/>
      <c r="H250" s="186">
        <v>0</v>
      </c>
      <c r="I250" s="187"/>
      <c r="J250" s="187"/>
      <c r="K250" s="27">
        <v>0</v>
      </c>
      <c r="L250" s="27">
        <v>0</v>
      </c>
      <c r="M250" s="186">
        <v>0</v>
      </c>
      <c r="N250" s="187"/>
      <c r="O250" s="187"/>
      <c r="P250" s="27">
        <v>0</v>
      </c>
      <c r="Q250" s="186">
        <v>0</v>
      </c>
      <c r="R250" s="187"/>
      <c r="S250" s="186">
        <v>0</v>
      </c>
      <c r="T250" s="187"/>
      <c r="U250" s="187"/>
      <c r="V250" s="187"/>
      <c r="W250" s="187"/>
      <c r="X250" s="28">
        <v>0</v>
      </c>
      <c r="AB250" s="7">
        <v>8000</v>
      </c>
      <c r="AC250" s="52">
        <f t="shared" si="4"/>
        <v>8000</v>
      </c>
      <c r="AD250" s="52"/>
      <c r="AE250" s="52"/>
      <c r="AF250" s="52"/>
    </row>
    <row r="251" spans="2:32" ht="12.75" customHeight="1" hidden="1">
      <c r="B251" s="101" t="s">
        <v>133</v>
      </c>
      <c r="C251" s="26" t="s">
        <v>360</v>
      </c>
      <c r="D251" s="206" t="s">
        <v>135</v>
      </c>
      <c r="E251" s="207"/>
      <c r="F251" s="207"/>
      <c r="G251" s="208"/>
      <c r="H251" s="186">
        <v>0</v>
      </c>
      <c r="I251" s="187"/>
      <c r="J251" s="187"/>
      <c r="K251" s="27">
        <v>0</v>
      </c>
      <c r="L251" s="27">
        <v>0</v>
      </c>
      <c r="M251" s="186">
        <v>0</v>
      </c>
      <c r="N251" s="187"/>
      <c r="O251" s="187"/>
      <c r="P251" s="27">
        <v>0</v>
      </c>
      <c r="Q251" s="186">
        <v>0</v>
      </c>
      <c r="R251" s="187"/>
      <c r="S251" s="186">
        <v>0</v>
      </c>
      <c r="T251" s="187"/>
      <c r="U251" s="187"/>
      <c r="V251" s="187"/>
      <c r="W251" s="187"/>
      <c r="X251" s="28">
        <v>0</v>
      </c>
      <c r="AB251" s="7">
        <v>8000</v>
      </c>
      <c r="AC251" s="52">
        <f t="shared" si="4"/>
        <v>8000</v>
      </c>
      <c r="AD251" s="52"/>
      <c r="AE251" s="52"/>
      <c r="AF251" s="52"/>
    </row>
    <row r="252" spans="2:32" ht="12.75" customHeight="1" hidden="1">
      <c r="B252" s="97" t="s">
        <v>42</v>
      </c>
      <c r="C252" s="23"/>
      <c r="D252" s="204" t="s">
        <v>43</v>
      </c>
      <c r="E252" s="205"/>
      <c r="F252" s="205"/>
      <c r="G252" s="156"/>
      <c r="H252" s="175">
        <v>7133</v>
      </c>
      <c r="I252" s="187"/>
      <c r="J252" s="187"/>
      <c r="K252" s="24">
        <v>2912.26</v>
      </c>
      <c r="L252" s="24">
        <v>4220.74</v>
      </c>
      <c r="M252" s="175">
        <v>0</v>
      </c>
      <c r="N252" s="187"/>
      <c r="O252" s="187"/>
      <c r="P252" s="24">
        <v>2912.26</v>
      </c>
      <c r="Q252" s="175">
        <v>0</v>
      </c>
      <c r="R252" s="187"/>
      <c r="S252" s="175">
        <v>4220.74</v>
      </c>
      <c r="T252" s="187"/>
      <c r="U252" s="187"/>
      <c r="V252" s="187"/>
      <c r="W252" s="187"/>
      <c r="X252" s="25">
        <v>0.408</v>
      </c>
      <c r="AB252" s="7">
        <f>SUM(AB253+AB255)</f>
        <v>-4033</v>
      </c>
      <c r="AC252" s="52">
        <f t="shared" si="4"/>
        <v>3100</v>
      </c>
      <c r="AD252" s="52"/>
      <c r="AE252" s="52"/>
      <c r="AF252" s="52"/>
    </row>
    <row r="253" spans="2:32" ht="12.75" customHeight="1" hidden="1">
      <c r="B253" s="97" t="s">
        <v>213</v>
      </c>
      <c r="C253" s="23"/>
      <c r="D253" s="204" t="s">
        <v>214</v>
      </c>
      <c r="E253" s="205"/>
      <c r="F253" s="205"/>
      <c r="G253" s="156"/>
      <c r="H253" s="175">
        <v>133</v>
      </c>
      <c r="I253" s="187"/>
      <c r="J253" s="187"/>
      <c r="K253" s="24">
        <v>45.79</v>
      </c>
      <c r="L253" s="24">
        <v>87.21</v>
      </c>
      <c r="M253" s="175">
        <v>0</v>
      </c>
      <c r="N253" s="187"/>
      <c r="O253" s="187"/>
      <c r="P253" s="24">
        <v>45.79</v>
      </c>
      <c r="Q253" s="175">
        <v>0</v>
      </c>
      <c r="R253" s="187"/>
      <c r="S253" s="175">
        <v>87.21</v>
      </c>
      <c r="T253" s="187"/>
      <c r="U253" s="187"/>
      <c r="V253" s="187"/>
      <c r="W253" s="187"/>
      <c r="X253" s="25">
        <v>0.344</v>
      </c>
      <c r="AB253" s="7">
        <f>SUM(AB254)</f>
        <v>-33</v>
      </c>
      <c r="AC253" s="52">
        <f t="shared" si="4"/>
        <v>100</v>
      </c>
      <c r="AD253" s="52"/>
      <c r="AE253" s="52"/>
      <c r="AF253" s="52"/>
    </row>
    <row r="254" spans="2:32" ht="12.75" customHeight="1" hidden="1">
      <c r="B254" s="101" t="s">
        <v>218</v>
      </c>
      <c r="C254" s="26" t="s">
        <v>361</v>
      </c>
      <c r="D254" s="206" t="s">
        <v>220</v>
      </c>
      <c r="E254" s="207"/>
      <c r="F254" s="207"/>
      <c r="G254" s="208"/>
      <c r="H254" s="186">
        <v>133</v>
      </c>
      <c r="I254" s="187"/>
      <c r="J254" s="187"/>
      <c r="K254" s="27">
        <v>45.79</v>
      </c>
      <c r="L254" s="27">
        <v>87.21</v>
      </c>
      <c r="M254" s="186">
        <v>0</v>
      </c>
      <c r="N254" s="187"/>
      <c r="O254" s="187"/>
      <c r="P254" s="27">
        <v>45.79</v>
      </c>
      <c r="Q254" s="186">
        <v>0</v>
      </c>
      <c r="R254" s="187"/>
      <c r="S254" s="186">
        <v>87.21</v>
      </c>
      <c r="T254" s="187"/>
      <c r="U254" s="187"/>
      <c r="V254" s="187"/>
      <c r="W254" s="187"/>
      <c r="X254" s="28">
        <v>0.344</v>
      </c>
      <c r="AB254" s="7">
        <v>-33</v>
      </c>
      <c r="AC254" s="52">
        <f t="shared" si="4"/>
        <v>100</v>
      </c>
      <c r="AD254" s="52"/>
      <c r="AE254" s="52"/>
      <c r="AF254" s="52"/>
    </row>
    <row r="255" spans="2:32" ht="12.75" customHeight="1" hidden="1">
      <c r="B255" s="97" t="s">
        <v>221</v>
      </c>
      <c r="C255" s="23"/>
      <c r="D255" s="204" t="s">
        <v>222</v>
      </c>
      <c r="E255" s="205"/>
      <c r="F255" s="205"/>
      <c r="G255" s="156"/>
      <c r="H255" s="175">
        <v>7000</v>
      </c>
      <c r="I255" s="187"/>
      <c r="J255" s="187"/>
      <c r="K255" s="24">
        <v>2866.47</v>
      </c>
      <c r="L255" s="24">
        <v>4133.53</v>
      </c>
      <c r="M255" s="175">
        <v>0</v>
      </c>
      <c r="N255" s="187"/>
      <c r="O255" s="187"/>
      <c r="P255" s="24">
        <v>2866.47</v>
      </c>
      <c r="Q255" s="175">
        <v>0</v>
      </c>
      <c r="R255" s="187"/>
      <c r="S255" s="175">
        <v>4133.53</v>
      </c>
      <c r="T255" s="187"/>
      <c r="U255" s="187"/>
      <c r="V255" s="187"/>
      <c r="W255" s="187"/>
      <c r="X255" s="25">
        <v>0.41</v>
      </c>
      <c r="AB255" s="7">
        <f>SUM(AB256)</f>
        <v>-4000</v>
      </c>
      <c r="AC255" s="52">
        <f t="shared" si="4"/>
        <v>3000</v>
      </c>
      <c r="AD255" s="52"/>
      <c r="AE255" s="52"/>
      <c r="AF255" s="52"/>
    </row>
    <row r="256" spans="2:32" ht="12.75" customHeight="1" hidden="1">
      <c r="B256" s="101" t="s">
        <v>226</v>
      </c>
      <c r="C256" s="26" t="s">
        <v>362</v>
      </c>
      <c r="D256" s="206" t="s">
        <v>228</v>
      </c>
      <c r="E256" s="207"/>
      <c r="F256" s="207"/>
      <c r="G256" s="208"/>
      <c r="H256" s="186">
        <v>7000</v>
      </c>
      <c r="I256" s="187"/>
      <c r="J256" s="187"/>
      <c r="K256" s="27">
        <v>2866.47</v>
      </c>
      <c r="L256" s="27">
        <v>4133.53</v>
      </c>
      <c r="M256" s="186">
        <v>0</v>
      </c>
      <c r="N256" s="187"/>
      <c r="O256" s="187"/>
      <c r="P256" s="27">
        <v>2866.47</v>
      </c>
      <c r="Q256" s="186">
        <v>0</v>
      </c>
      <c r="R256" s="187"/>
      <c r="S256" s="186">
        <v>4133.53</v>
      </c>
      <c r="T256" s="187"/>
      <c r="U256" s="187"/>
      <c r="V256" s="187"/>
      <c r="W256" s="187"/>
      <c r="X256" s="28">
        <v>0.41</v>
      </c>
      <c r="AB256" s="7">
        <v>-4000</v>
      </c>
      <c r="AC256" s="52">
        <f t="shared" si="4"/>
        <v>3000</v>
      </c>
      <c r="AD256" s="52"/>
      <c r="AE256" s="52"/>
      <c r="AF256" s="52"/>
    </row>
    <row r="257" spans="2:32" ht="12.75" customHeight="1" hidden="1">
      <c r="B257" s="97" t="s">
        <v>323</v>
      </c>
      <c r="C257" s="23"/>
      <c r="D257" s="204" t="s">
        <v>324</v>
      </c>
      <c r="E257" s="205"/>
      <c r="F257" s="205"/>
      <c r="G257" s="156"/>
      <c r="H257" s="175">
        <v>0</v>
      </c>
      <c r="I257" s="187"/>
      <c r="J257" s="187"/>
      <c r="K257" s="24">
        <v>0</v>
      </c>
      <c r="L257" s="24">
        <v>0</v>
      </c>
      <c r="M257" s="175">
        <v>0</v>
      </c>
      <c r="N257" s="187"/>
      <c r="O257" s="187"/>
      <c r="P257" s="24">
        <v>0</v>
      </c>
      <c r="Q257" s="175">
        <v>0</v>
      </c>
      <c r="R257" s="187"/>
      <c r="S257" s="175">
        <v>0</v>
      </c>
      <c r="T257" s="187"/>
      <c r="U257" s="187"/>
      <c r="V257" s="187"/>
      <c r="W257" s="187"/>
      <c r="X257" s="25">
        <v>0</v>
      </c>
      <c r="AB257" s="7">
        <f>SUM(AB258)</f>
        <v>0</v>
      </c>
      <c r="AC257" s="52">
        <f t="shared" si="4"/>
        <v>0</v>
      </c>
      <c r="AD257" s="52"/>
      <c r="AE257" s="52"/>
      <c r="AF257" s="52"/>
    </row>
    <row r="258" spans="2:32" ht="12.75" customHeight="1" hidden="1">
      <c r="B258" s="97" t="s">
        <v>325</v>
      </c>
      <c r="C258" s="23"/>
      <c r="D258" s="204" t="s">
        <v>326</v>
      </c>
      <c r="E258" s="205"/>
      <c r="F258" s="205"/>
      <c r="G258" s="156"/>
      <c r="H258" s="175">
        <v>0</v>
      </c>
      <c r="I258" s="187"/>
      <c r="J258" s="187"/>
      <c r="K258" s="24">
        <v>0</v>
      </c>
      <c r="L258" s="24">
        <v>0</v>
      </c>
      <c r="M258" s="175">
        <v>0</v>
      </c>
      <c r="N258" s="187"/>
      <c r="O258" s="187"/>
      <c r="P258" s="24">
        <v>0</v>
      </c>
      <c r="Q258" s="175">
        <v>0</v>
      </c>
      <c r="R258" s="187"/>
      <c r="S258" s="175">
        <v>0</v>
      </c>
      <c r="T258" s="187"/>
      <c r="U258" s="187"/>
      <c r="V258" s="187"/>
      <c r="W258" s="187"/>
      <c r="X258" s="25">
        <v>0</v>
      </c>
      <c r="AB258" s="7">
        <f>SUM(AB259)</f>
        <v>0</v>
      </c>
      <c r="AC258" s="52">
        <f t="shared" si="4"/>
        <v>0</v>
      </c>
      <c r="AD258" s="52"/>
      <c r="AE258" s="52"/>
      <c r="AF258" s="52"/>
    </row>
    <row r="259" spans="2:32" ht="12.75" customHeight="1" hidden="1">
      <c r="B259" s="97" t="s">
        <v>327</v>
      </c>
      <c r="C259" s="23"/>
      <c r="D259" s="204" t="s">
        <v>328</v>
      </c>
      <c r="E259" s="205"/>
      <c r="F259" s="205"/>
      <c r="G259" s="156"/>
      <c r="H259" s="175">
        <v>0</v>
      </c>
      <c r="I259" s="187"/>
      <c r="J259" s="187"/>
      <c r="K259" s="24">
        <v>0</v>
      </c>
      <c r="L259" s="24">
        <v>0</v>
      </c>
      <c r="M259" s="175">
        <v>0</v>
      </c>
      <c r="N259" s="187"/>
      <c r="O259" s="187"/>
      <c r="P259" s="24">
        <v>0</v>
      </c>
      <c r="Q259" s="175">
        <v>0</v>
      </c>
      <c r="R259" s="187"/>
      <c r="S259" s="175">
        <v>0</v>
      </c>
      <c r="T259" s="187"/>
      <c r="U259" s="187"/>
      <c r="V259" s="187"/>
      <c r="W259" s="187"/>
      <c r="X259" s="25">
        <v>0</v>
      </c>
      <c r="AB259" s="7">
        <f>SUM(AB260)</f>
        <v>0</v>
      </c>
      <c r="AC259" s="52">
        <f t="shared" si="4"/>
        <v>0</v>
      </c>
      <c r="AD259" s="52"/>
      <c r="AE259" s="52"/>
      <c r="AF259" s="52"/>
    </row>
    <row r="260" spans="2:32" ht="12.75" customHeight="1" hidden="1">
      <c r="B260" s="97" t="s">
        <v>334</v>
      </c>
      <c r="C260" s="23"/>
      <c r="D260" s="204" t="s">
        <v>335</v>
      </c>
      <c r="E260" s="205"/>
      <c r="F260" s="205"/>
      <c r="G260" s="156"/>
      <c r="H260" s="175">
        <v>0</v>
      </c>
      <c r="I260" s="187"/>
      <c r="J260" s="187"/>
      <c r="K260" s="24">
        <v>0</v>
      </c>
      <c r="L260" s="24">
        <v>0</v>
      </c>
      <c r="M260" s="175">
        <v>0</v>
      </c>
      <c r="N260" s="187"/>
      <c r="O260" s="187"/>
      <c r="P260" s="24">
        <v>0</v>
      </c>
      <c r="Q260" s="175">
        <v>0</v>
      </c>
      <c r="R260" s="187"/>
      <c r="S260" s="175">
        <v>0</v>
      </c>
      <c r="T260" s="187"/>
      <c r="U260" s="187"/>
      <c r="V260" s="187"/>
      <c r="W260" s="187"/>
      <c r="X260" s="25">
        <v>0</v>
      </c>
      <c r="AB260" s="7">
        <f>SUM(AB261)</f>
        <v>0</v>
      </c>
      <c r="AC260" s="52">
        <f t="shared" si="4"/>
        <v>0</v>
      </c>
      <c r="AD260" s="52"/>
      <c r="AE260" s="52"/>
      <c r="AF260" s="52"/>
    </row>
    <row r="261" spans="2:32" ht="12.75" customHeight="1" hidden="1">
      <c r="B261" s="101" t="s">
        <v>336</v>
      </c>
      <c r="C261" s="26" t="s">
        <v>363</v>
      </c>
      <c r="D261" s="206" t="s">
        <v>338</v>
      </c>
      <c r="E261" s="207"/>
      <c r="F261" s="207"/>
      <c r="G261" s="208"/>
      <c r="H261" s="186">
        <v>0</v>
      </c>
      <c r="I261" s="187"/>
      <c r="J261" s="187"/>
      <c r="K261" s="27">
        <v>0</v>
      </c>
      <c r="L261" s="27">
        <v>0</v>
      </c>
      <c r="M261" s="186">
        <v>0</v>
      </c>
      <c r="N261" s="187"/>
      <c r="O261" s="187"/>
      <c r="P261" s="27">
        <v>0</v>
      </c>
      <c r="Q261" s="186">
        <v>0</v>
      </c>
      <c r="R261" s="187"/>
      <c r="S261" s="186">
        <v>0</v>
      </c>
      <c r="T261" s="187"/>
      <c r="U261" s="187"/>
      <c r="V261" s="187"/>
      <c r="W261" s="187"/>
      <c r="X261" s="28">
        <v>0</v>
      </c>
      <c r="AB261" s="7">
        <v>0</v>
      </c>
      <c r="AC261" s="52">
        <f t="shared" si="4"/>
        <v>0</v>
      </c>
      <c r="AD261" s="52"/>
      <c r="AE261" s="52"/>
      <c r="AF261" s="52"/>
    </row>
    <row r="262" spans="2:32" ht="12.75" customHeight="1" hidden="1">
      <c r="B262" s="167" t="s">
        <v>364</v>
      </c>
      <c r="C262" s="168"/>
      <c r="D262" s="168"/>
      <c r="E262" s="168"/>
      <c r="F262" s="168"/>
      <c r="G262" s="169"/>
      <c r="H262" s="178">
        <v>0</v>
      </c>
      <c r="I262" s="187"/>
      <c r="J262" s="187"/>
      <c r="K262" s="33">
        <v>0</v>
      </c>
      <c r="L262" s="33">
        <v>0</v>
      </c>
      <c r="M262" s="178">
        <v>0</v>
      </c>
      <c r="N262" s="187"/>
      <c r="O262" s="187"/>
      <c r="P262" s="33">
        <v>0</v>
      </c>
      <c r="Q262" s="178">
        <v>0</v>
      </c>
      <c r="R262" s="187"/>
      <c r="S262" s="178">
        <v>0</v>
      </c>
      <c r="T262" s="187"/>
      <c r="U262" s="187"/>
      <c r="V262" s="187"/>
      <c r="W262" s="187"/>
      <c r="X262" s="34">
        <v>0</v>
      </c>
      <c r="AB262" s="7">
        <v>0</v>
      </c>
      <c r="AC262" s="52">
        <f t="shared" si="4"/>
        <v>0</v>
      </c>
      <c r="AD262" s="52"/>
      <c r="AE262" s="52"/>
      <c r="AF262" s="52"/>
    </row>
    <row r="263" spans="2:32" ht="12.75" customHeight="1" hidden="1">
      <c r="B263" s="154" t="s">
        <v>316</v>
      </c>
      <c r="C263" s="155"/>
      <c r="D263" s="155"/>
      <c r="E263" s="155"/>
      <c r="F263" s="155"/>
      <c r="G263" s="148"/>
      <c r="H263" s="176">
        <v>0</v>
      </c>
      <c r="I263" s="187"/>
      <c r="J263" s="187"/>
      <c r="K263" s="21">
        <v>0</v>
      </c>
      <c r="L263" s="21">
        <v>0</v>
      </c>
      <c r="M263" s="176">
        <v>0</v>
      </c>
      <c r="N263" s="187"/>
      <c r="O263" s="187"/>
      <c r="P263" s="21">
        <v>0</v>
      </c>
      <c r="Q263" s="176">
        <v>0</v>
      </c>
      <c r="R263" s="187"/>
      <c r="S263" s="176">
        <v>0</v>
      </c>
      <c r="T263" s="187"/>
      <c r="U263" s="187"/>
      <c r="V263" s="187"/>
      <c r="W263" s="187"/>
      <c r="X263" s="22">
        <v>0</v>
      </c>
      <c r="AB263" s="7">
        <v>0</v>
      </c>
      <c r="AC263" s="52">
        <f t="shared" si="4"/>
        <v>0</v>
      </c>
      <c r="AD263" s="52"/>
      <c r="AE263" s="52"/>
      <c r="AF263" s="52"/>
    </row>
    <row r="264" spans="2:32" ht="12.75" customHeight="1" hidden="1">
      <c r="B264" s="97" t="s">
        <v>50</v>
      </c>
      <c r="C264" s="23"/>
      <c r="D264" s="204" t="s">
        <v>51</v>
      </c>
      <c r="E264" s="205"/>
      <c r="F264" s="205"/>
      <c r="G264" s="156"/>
      <c r="H264" s="175">
        <v>0</v>
      </c>
      <c r="I264" s="187"/>
      <c r="J264" s="187"/>
      <c r="K264" s="24">
        <v>0</v>
      </c>
      <c r="L264" s="24">
        <v>0</v>
      </c>
      <c r="M264" s="175">
        <v>0</v>
      </c>
      <c r="N264" s="187"/>
      <c r="O264" s="187"/>
      <c r="P264" s="24">
        <v>0</v>
      </c>
      <c r="Q264" s="175">
        <v>0</v>
      </c>
      <c r="R264" s="187"/>
      <c r="S264" s="175">
        <v>0</v>
      </c>
      <c r="T264" s="187"/>
      <c r="U264" s="187"/>
      <c r="V264" s="187"/>
      <c r="W264" s="187"/>
      <c r="X264" s="25">
        <v>0</v>
      </c>
      <c r="AB264" s="7">
        <v>0</v>
      </c>
      <c r="AC264" s="52">
        <f t="shared" si="4"/>
        <v>0</v>
      </c>
      <c r="AD264" s="52"/>
      <c r="AE264" s="52"/>
      <c r="AF264" s="52"/>
    </row>
    <row r="265" spans="2:32" ht="12.75" customHeight="1" hidden="1">
      <c r="B265" s="97" t="s">
        <v>40</v>
      </c>
      <c r="C265" s="23"/>
      <c r="D265" s="204" t="s">
        <v>41</v>
      </c>
      <c r="E265" s="205"/>
      <c r="F265" s="205"/>
      <c r="G265" s="156"/>
      <c r="H265" s="175">
        <v>0</v>
      </c>
      <c r="I265" s="187"/>
      <c r="J265" s="187"/>
      <c r="K265" s="24">
        <v>0</v>
      </c>
      <c r="L265" s="24">
        <v>0</v>
      </c>
      <c r="M265" s="175">
        <v>0</v>
      </c>
      <c r="N265" s="187"/>
      <c r="O265" s="187"/>
      <c r="P265" s="24">
        <v>0</v>
      </c>
      <c r="Q265" s="175">
        <v>0</v>
      </c>
      <c r="R265" s="187"/>
      <c r="S265" s="175">
        <v>0</v>
      </c>
      <c r="T265" s="187"/>
      <c r="U265" s="187"/>
      <c r="V265" s="187"/>
      <c r="W265" s="187"/>
      <c r="X265" s="25">
        <v>0</v>
      </c>
      <c r="AB265" s="7">
        <v>0</v>
      </c>
      <c r="AC265" s="52">
        <f t="shared" si="4"/>
        <v>0</v>
      </c>
      <c r="AD265" s="52"/>
      <c r="AE265" s="52"/>
      <c r="AF265" s="52"/>
    </row>
    <row r="266" spans="2:32" ht="12.75" customHeight="1" hidden="1">
      <c r="B266" s="97" t="s">
        <v>52</v>
      </c>
      <c r="C266" s="23"/>
      <c r="D266" s="204" t="s">
        <v>53</v>
      </c>
      <c r="E266" s="205"/>
      <c r="F266" s="205"/>
      <c r="G266" s="156"/>
      <c r="H266" s="175">
        <v>0</v>
      </c>
      <c r="I266" s="187"/>
      <c r="J266" s="187"/>
      <c r="K266" s="24">
        <v>0</v>
      </c>
      <c r="L266" s="24">
        <v>0</v>
      </c>
      <c r="M266" s="175">
        <v>0</v>
      </c>
      <c r="N266" s="187"/>
      <c r="O266" s="187"/>
      <c r="P266" s="24">
        <v>0</v>
      </c>
      <c r="Q266" s="175">
        <v>0</v>
      </c>
      <c r="R266" s="187"/>
      <c r="S266" s="175">
        <v>0</v>
      </c>
      <c r="T266" s="187"/>
      <c r="U266" s="187"/>
      <c r="V266" s="187"/>
      <c r="W266" s="187"/>
      <c r="X266" s="25">
        <v>0</v>
      </c>
      <c r="AB266" s="7">
        <v>0</v>
      </c>
      <c r="AC266" s="52">
        <f t="shared" si="4"/>
        <v>0</v>
      </c>
      <c r="AD266" s="52"/>
      <c r="AE266" s="52"/>
      <c r="AF266" s="52"/>
    </row>
    <row r="267" spans="2:32" ht="12.75" customHeight="1" hidden="1">
      <c r="B267" s="97" t="s">
        <v>120</v>
      </c>
      <c r="C267" s="23"/>
      <c r="D267" s="204" t="s">
        <v>121</v>
      </c>
      <c r="E267" s="205"/>
      <c r="F267" s="205"/>
      <c r="G267" s="156"/>
      <c r="H267" s="175">
        <v>0</v>
      </c>
      <c r="I267" s="187"/>
      <c r="J267" s="187"/>
      <c r="K267" s="24">
        <v>0</v>
      </c>
      <c r="L267" s="24">
        <v>0</v>
      </c>
      <c r="M267" s="175">
        <v>0</v>
      </c>
      <c r="N267" s="187"/>
      <c r="O267" s="187"/>
      <c r="P267" s="24">
        <v>0</v>
      </c>
      <c r="Q267" s="175">
        <v>0</v>
      </c>
      <c r="R267" s="187"/>
      <c r="S267" s="175">
        <v>0</v>
      </c>
      <c r="T267" s="187"/>
      <c r="U267" s="187"/>
      <c r="V267" s="187"/>
      <c r="W267" s="187"/>
      <c r="X267" s="25">
        <v>0</v>
      </c>
      <c r="AB267" s="7">
        <v>0</v>
      </c>
      <c r="AC267" s="52">
        <f t="shared" si="4"/>
        <v>0</v>
      </c>
      <c r="AD267" s="52"/>
      <c r="AE267" s="52"/>
      <c r="AF267" s="52"/>
    </row>
    <row r="268" spans="2:32" ht="12.75" customHeight="1" hidden="1">
      <c r="B268" s="101" t="s">
        <v>365</v>
      </c>
      <c r="C268" s="26" t="s">
        <v>366</v>
      </c>
      <c r="D268" s="206" t="s">
        <v>367</v>
      </c>
      <c r="E268" s="207"/>
      <c r="F268" s="207"/>
      <c r="G268" s="208"/>
      <c r="H268" s="186">
        <v>0</v>
      </c>
      <c r="I268" s="187"/>
      <c r="J268" s="187"/>
      <c r="K268" s="27">
        <v>0</v>
      </c>
      <c r="L268" s="27">
        <v>0</v>
      </c>
      <c r="M268" s="186">
        <v>0</v>
      </c>
      <c r="N268" s="187"/>
      <c r="O268" s="187"/>
      <c r="P268" s="27">
        <v>0</v>
      </c>
      <c r="Q268" s="186">
        <v>0</v>
      </c>
      <c r="R268" s="187"/>
      <c r="S268" s="186">
        <v>0</v>
      </c>
      <c r="T268" s="187"/>
      <c r="U268" s="187"/>
      <c r="V268" s="187"/>
      <c r="W268" s="187"/>
      <c r="X268" s="28">
        <v>0</v>
      </c>
      <c r="AB268" s="7">
        <v>0</v>
      </c>
      <c r="AC268" s="52">
        <f t="shared" si="4"/>
        <v>0</v>
      </c>
      <c r="AD268" s="52"/>
      <c r="AE268" s="52"/>
      <c r="AF268" s="52"/>
    </row>
    <row r="269" spans="2:32" ht="12.75" customHeight="1" hidden="1">
      <c r="B269" s="97" t="s">
        <v>150</v>
      </c>
      <c r="C269" s="23"/>
      <c r="D269" s="204" t="s">
        <v>151</v>
      </c>
      <c r="E269" s="205"/>
      <c r="F269" s="205"/>
      <c r="G269" s="156"/>
      <c r="H269" s="175">
        <v>0</v>
      </c>
      <c r="I269" s="187"/>
      <c r="J269" s="187"/>
      <c r="K269" s="24">
        <v>0</v>
      </c>
      <c r="L269" s="24">
        <v>0</v>
      </c>
      <c r="M269" s="175">
        <v>0</v>
      </c>
      <c r="N269" s="187"/>
      <c r="O269" s="187"/>
      <c r="P269" s="24">
        <v>0</v>
      </c>
      <c r="Q269" s="175">
        <v>0</v>
      </c>
      <c r="R269" s="187"/>
      <c r="S269" s="175">
        <v>0</v>
      </c>
      <c r="T269" s="187"/>
      <c r="U269" s="187"/>
      <c r="V269" s="187"/>
      <c r="W269" s="187"/>
      <c r="X269" s="25">
        <v>0</v>
      </c>
      <c r="AB269" s="7">
        <v>0</v>
      </c>
      <c r="AC269" s="52">
        <f t="shared" si="4"/>
        <v>0</v>
      </c>
      <c r="AD269" s="52"/>
      <c r="AE269" s="52"/>
      <c r="AF269" s="52"/>
    </row>
    <row r="270" spans="2:32" ht="12.75" customHeight="1" hidden="1">
      <c r="B270" s="101" t="s">
        <v>152</v>
      </c>
      <c r="C270" s="26" t="s">
        <v>368</v>
      </c>
      <c r="D270" s="206" t="s">
        <v>154</v>
      </c>
      <c r="E270" s="207"/>
      <c r="F270" s="207"/>
      <c r="G270" s="208"/>
      <c r="H270" s="186">
        <v>0</v>
      </c>
      <c r="I270" s="187"/>
      <c r="J270" s="187"/>
      <c r="K270" s="27">
        <v>0</v>
      </c>
      <c r="L270" s="27">
        <v>0</v>
      </c>
      <c r="M270" s="186">
        <v>0</v>
      </c>
      <c r="N270" s="187"/>
      <c r="O270" s="187"/>
      <c r="P270" s="27">
        <v>0</v>
      </c>
      <c r="Q270" s="186">
        <v>0</v>
      </c>
      <c r="R270" s="187"/>
      <c r="S270" s="186">
        <v>0</v>
      </c>
      <c r="T270" s="187"/>
      <c r="U270" s="187"/>
      <c r="V270" s="187"/>
      <c r="W270" s="187"/>
      <c r="X270" s="28">
        <v>0</v>
      </c>
      <c r="AB270" s="7">
        <v>0</v>
      </c>
      <c r="AC270" s="52">
        <f t="shared" si="4"/>
        <v>0</v>
      </c>
      <c r="AD270" s="52"/>
      <c r="AE270" s="52"/>
      <c r="AF270" s="52"/>
    </row>
    <row r="271" spans="2:32" ht="12.75" customHeight="1" hidden="1">
      <c r="B271" s="97" t="s">
        <v>42</v>
      </c>
      <c r="C271" s="23"/>
      <c r="D271" s="204" t="s">
        <v>43</v>
      </c>
      <c r="E271" s="205"/>
      <c r="F271" s="205"/>
      <c r="G271" s="156"/>
      <c r="H271" s="175">
        <v>0</v>
      </c>
      <c r="I271" s="187"/>
      <c r="J271" s="187"/>
      <c r="K271" s="24">
        <v>0</v>
      </c>
      <c r="L271" s="24">
        <v>0</v>
      </c>
      <c r="M271" s="175">
        <v>0</v>
      </c>
      <c r="N271" s="187"/>
      <c r="O271" s="187"/>
      <c r="P271" s="24">
        <v>0</v>
      </c>
      <c r="Q271" s="175">
        <v>0</v>
      </c>
      <c r="R271" s="187"/>
      <c r="S271" s="175">
        <v>0</v>
      </c>
      <c r="T271" s="187"/>
      <c r="U271" s="187"/>
      <c r="V271" s="187"/>
      <c r="W271" s="187"/>
      <c r="X271" s="25">
        <v>0</v>
      </c>
      <c r="AB271" s="7">
        <v>0</v>
      </c>
      <c r="AC271" s="52">
        <f t="shared" si="4"/>
        <v>0</v>
      </c>
      <c r="AD271" s="52"/>
      <c r="AE271" s="52"/>
      <c r="AF271" s="52"/>
    </row>
    <row r="272" spans="2:32" ht="12.75" customHeight="1" hidden="1">
      <c r="B272" s="97" t="s">
        <v>180</v>
      </c>
      <c r="C272" s="23"/>
      <c r="D272" s="204" t="s">
        <v>181</v>
      </c>
      <c r="E272" s="205"/>
      <c r="F272" s="205"/>
      <c r="G272" s="156"/>
      <c r="H272" s="175">
        <v>0</v>
      </c>
      <c r="I272" s="187"/>
      <c r="J272" s="187"/>
      <c r="K272" s="24">
        <v>0</v>
      </c>
      <c r="L272" s="24">
        <v>0</v>
      </c>
      <c r="M272" s="175">
        <v>0</v>
      </c>
      <c r="N272" s="187"/>
      <c r="O272" s="187"/>
      <c r="P272" s="24">
        <v>0</v>
      </c>
      <c r="Q272" s="175">
        <v>0</v>
      </c>
      <c r="R272" s="187"/>
      <c r="S272" s="175">
        <v>0</v>
      </c>
      <c r="T272" s="187"/>
      <c r="U272" s="187"/>
      <c r="V272" s="187"/>
      <c r="W272" s="187"/>
      <c r="X272" s="25">
        <v>0</v>
      </c>
      <c r="AB272" s="7">
        <v>0</v>
      </c>
      <c r="AC272" s="52">
        <f t="shared" si="4"/>
        <v>0</v>
      </c>
      <c r="AD272" s="52"/>
      <c r="AE272" s="52"/>
      <c r="AF272" s="52"/>
    </row>
    <row r="273" spans="2:32" ht="12.75" customHeight="1" hidden="1">
      <c r="B273" s="101" t="s">
        <v>369</v>
      </c>
      <c r="C273" s="26" t="s">
        <v>370</v>
      </c>
      <c r="D273" s="206" t="s">
        <v>371</v>
      </c>
      <c r="E273" s="207"/>
      <c r="F273" s="207"/>
      <c r="G273" s="208"/>
      <c r="H273" s="186">
        <v>0</v>
      </c>
      <c r="I273" s="187"/>
      <c r="J273" s="187"/>
      <c r="K273" s="27">
        <v>0</v>
      </c>
      <c r="L273" s="27">
        <v>0</v>
      </c>
      <c r="M273" s="186">
        <v>0</v>
      </c>
      <c r="N273" s="187"/>
      <c r="O273" s="187"/>
      <c r="P273" s="27">
        <v>0</v>
      </c>
      <c r="Q273" s="186">
        <v>0</v>
      </c>
      <c r="R273" s="187"/>
      <c r="S273" s="186">
        <v>0</v>
      </c>
      <c r="T273" s="187"/>
      <c r="U273" s="187"/>
      <c r="V273" s="187"/>
      <c r="W273" s="187"/>
      <c r="X273" s="28">
        <v>0</v>
      </c>
      <c r="AB273" s="7">
        <v>0</v>
      </c>
      <c r="AC273" s="52">
        <f t="shared" si="4"/>
        <v>0</v>
      </c>
      <c r="AD273" s="52"/>
      <c r="AE273" s="52"/>
      <c r="AF273" s="52"/>
    </row>
    <row r="274" spans="2:32" ht="12.75" customHeight="1" hidden="1">
      <c r="B274" s="97" t="s">
        <v>221</v>
      </c>
      <c r="C274" s="23"/>
      <c r="D274" s="204" t="s">
        <v>222</v>
      </c>
      <c r="E274" s="205"/>
      <c r="F274" s="205"/>
      <c r="G274" s="156"/>
      <c r="H274" s="175">
        <v>0</v>
      </c>
      <c r="I274" s="187"/>
      <c r="J274" s="187"/>
      <c r="K274" s="24">
        <v>0</v>
      </c>
      <c r="L274" s="24">
        <v>0</v>
      </c>
      <c r="M274" s="175">
        <v>0</v>
      </c>
      <c r="N274" s="187"/>
      <c r="O274" s="187"/>
      <c r="P274" s="24">
        <v>0</v>
      </c>
      <c r="Q274" s="175">
        <v>0</v>
      </c>
      <c r="R274" s="187"/>
      <c r="S274" s="175">
        <v>0</v>
      </c>
      <c r="T274" s="187"/>
      <c r="U274" s="187"/>
      <c r="V274" s="187"/>
      <c r="W274" s="187"/>
      <c r="X274" s="25">
        <v>0</v>
      </c>
      <c r="AB274" s="7">
        <v>0</v>
      </c>
      <c r="AC274" s="52">
        <f aca="true" t="shared" si="5" ref="AC274:AC280">SUM(H274+AB274)</f>
        <v>0</v>
      </c>
      <c r="AD274" s="52"/>
      <c r="AE274" s="52"/>
      <c r="AF274" s="52"/>
    </row>
    <row r="275" spans="2:32" ht="12.75" customHeight="1" hidden="1">
      <c r="B275" s="101" t="s">
        <v>226</v>
      </c>
      <c r="C275" s="26" t="s">
        <v>372</v>
      </c>
      <c r="D275" s="206" t="s">
        <v>228</v>
      </c>
      <c r="E275" s="207"/>
      <c r="F275" s="207"/>
      <c r="G275" s="208"/>
      <c r="H275" s="186">
        <v>0</v>
      </c>
      <c r="I275" s="187"/>
      <c r="J275" s="187"/>
      <c r="K275" s="27">
        <v>0</v>
      </c>
      <c r="L275" s="27">
        <v>0</v>
      </c>
      <c r="M275" s="186">
        <v>0</v>
      </c>
      <c r="N275" s="187"/>
      <c r="O275" s="187"/>
      <c r="P275" s="27">
        <v>0</v>
      </c>
      <c r="Q275" s="186">
        <v>0</v>
      </c>
      <c r="R275" s="187"/>
      <c r="S275" s="186">
        <v>0</v>
      </c>
      <c r="T275" s="187"/>
      <c r="U275" s="187"/>
      <c r="V275" s="187"/>
      <c r="W275" s="187"/>
      <c r="X275" s="28">
        <v>0</v>
      </c>
      <c r="AB275" s="7">
        <v>0</v>
      </c>
      <c r="AC275" s="52">
        <f t="shared" si="5"/>
        <v>0</v>
      </c>
      <c r="AD275" s="52"/>
      <c r="AE275" s="52"/>
      <c r="AF275" s="52"/>
    </row>
    <row r="276" spans="2:32" ht="12.75" customHeight="1" hidden="1">
      <c r="B276" s="97" t="s">
        <v>234</v>
      </c>
      <c r="C276" s="23"/>
      <c r="D276" s="204" t="s">
        <v>235</v>
      </c>
      <c r="E276" s="205"/>
      <c r="F276" s="205"/>
      <c r="G276" s="156"/>
      <c r="H276" s="175">
        <v>0</v>
      </c>
      <c r="I276" s="187"/>
      <c r="J276" s="187"/>
      <c r="K276" s="24">
        <v>0</v>
      </c>
      <c r="L276" s="24">
        <v>0</v>
      </c>
      <c r="M276" s="175">
        <v>0</v>
      </c>
      <c r="N276" s="187"/>
      <c r="O276" s="187"/>
      <c r="P276" s="24">
        <v>0</v>
      </c>
      <c r="Q276" s="175">
        <v>0</v>
      </c>
      <c r="R276" s="187"/>
      <c r="S276" s="175">
        <v>0</v>
      </c>
      <c r="T276" s="187"/>
      <c r="U276" s="187"/>
      <c r="V276" s="187"/>
      <c r="W276" s="187"/>
      <c r="X276" s="25">
        <v>0</v>
      </c>
      <c r="AB276" s="7">
        <v>0</v>
      </c>
      <c r="AC276" s="52">
        <f t="shared" si="5"/>
        <v>0</v>
      </c>
      <c r="AD276" s="52"/>
      <c r="AE276" s="52"/>
      <c r="AF276" s="52"/>
    </row>
    <row r="277" spans="2:32" ht="12.75" customHeight="1" hidden="1">
      <c r="B277" s="101" t="s">
        <v>245</v>
      </c>
      <c r="C277" s="26" t="s">
        <v>373</v>
      </c>
      <c r="D277" s="206" t="s">
        <v>247</v>
      </c>
      <c r="E277" s="207"/>
      <c r="F277" s="207"/>
      <c r="G277" s="208"/>
      <c r="H277" s="186">
        <v>0</v>
      </c>
      <c r="I277" s="187"/>
      <c r="J277" s="187"/>
      <c r="K277" s="27">
        <v>0</v>
      </c>
      <c r="L277" s="27">
        <v>0</v>
      </c>
      <c r="M277" s="186">
        <v>0</v>
      </c>
      <c r="N277" s="187"/>
      <c r="O277" s="187"/>
      <c r="P277" s="27">
        <v>0</v>
      </c>
      <c r="Q277" s="186">
        <v>0</v>
      </c>
      <c r="R277" s="187"/>
      <c r="S277" s="186">
        <v>0</v>
      </c>
      <c r="T277" s="187"/>
      <c r="U277" s="187"/>
      <c r="V277" s="187"/>
      <c r="W277" s="187"/>
      <c r="X277" s="28">
        <v>0</v>
      </c>
      <c r="AB277" s="7">
        <v>0</v>
      </c>
      <c r="AC277" s="52">
        <f t="shared" si="5"/>
        <v>0</v>
      </c>
      <c r="AD277" s="52"/>
      <c r="AE277" s="52"/>
      <c r="AF277" s="52"/>
    </row>
    <row r="278" spans="2:32" ht="12.75" customHeight="1" hidden="1">
      <c r="B278" s="97" t="s">
        <v>248</v>
      </c>
      <c r="C278" s="23"/>
      <c r="D278" s="204" t="s">
        <v>249</v>
      </c>
      <c r="E278" s="205"/>
      <c r="F278" s="205"/>
      <c r="G278" s="156"/>
      <c r="H278" s="175">
        <v>0</v>
      </c>
      <c r="I278" s="187"/>
      <c r="J278" s="187"/>
      <c r="K278" s="24">
        <v>0</v>
      </c>
      <c r="L278" s="24">
        <v>0</v>
      </c>
      <c r="M278" s="175">
        <v>0</v>
      </c>
      <c r="N278" s="187"/>
      <c r="O278" s="187"/>
      <c r="P278" s="24">
        <v>0</v>
      </c>
      <c r="Q278" s="175">
        <v>0</v>
      </c>
      <c r="R278" s="187"/>
      <c r="S278" s="175">
        <v>0</v>
      </c>
      <c r="T278" s="187"/>
      <c r="U278" s="187"/>
      <c r="V278" s="187"/>
      <c r="W278" s="187"/>
      <c r="X278" s="25">
        <v>0</v>
      </c>
      <c r="AB278" s="7">
        <v>0</v>
      </c>
      <c r="AC278" s="52">
        <f t="shared" si="5"/>
        <v>0</v>
      </c>
      <c r="AD278" s="52"/>
      <c r="AE278" s="52"/>
      <c r="AF278" s="52"/>
    </row>
    <row r="279" spans="2:32" ht="12.75" customHeight="1" hidden="1">
      <c r="B279" s="97" t="s">
        <v>287</v>
      </c>
      <c r="C279" s="23"/>
      <c r="D279" s="204" t="s">
        <v>249</v>
      </c>
      <c r="E279" s="205"/>
      <c r="F279" s="205"/>
      <c r="G279" s="156"/>
      <c r="H279" s="175">
        <v>0</v>
      </c>
      <c r="I279" s="187"/>
      <c r="J279" s="187"/>
      <c r="K279" s="24">
        <v>0</v>
      </c>
      <c r="L279" s="24">
        <v>0</v>
      </c>
      <c r="M279" s="175">
        <v>0</v>
      </c>
      <c r="N279" s="187"/>
      <c r="O279" s="187"/>
      <c r="P279" s="24">
        <v>0</v>
      </c>
      <c r="Q279" s="175">
        <v>0</v>
      </c>
      <c r="R279" s="187"/>
      <c r="S279" s="175">
        <v>0</v>
      </c>
      <c r="T279" s="187"/>
      <c r="U279" s="187"/>
      <c r="V279" s="187"/>
      <c r="W279" s="187"/>
      <c r="X279" s="25">
        <v>0</v>
      </c>
      <c r="AB279" s="7">
        <v>0</v>
      </c>
      <c r="AC279" s="52">
        <f t="shared" si="5"/>
        <v>0</v>
      </c>
      <c r="AD279" s="52"/>
      <c r="AE279" s="52"/>
      <c r="AF279" s="52"/>
    </row>
    <row r="280" spans="2:32" ht="12.75" customHeight="1" hidden="1">
      <c r="B280" s="101" t="s">
        <v>291</v>
      </c>
      <c r="C280" s="26" t="s">
        <v>374</v>
      </c>
      <c r="D280" s="206" t="s">
        <v>293</v>
      </c>
      <c r="E280" s="207"/>
      <c r="F280" s="207"/>
      <c r="G280" s="208"/>
      <c r="H280" s="186">
        <v>0</v>
      </c>
      <c r="I280" s="187"/>
      <c r="J280" s="187"/>
      <c r="K280" s="27">
        <v>0</v>
      </c>
      <c r="L280" s="27">
        <v>0</v>
      </c>
      <c r="M280" s="186">
        <v>0</v>
      </c>
      <c r="N280" s="187"/>
      <c r="O280" s="187"/>
      <c r="P280" s="27">
        <v>0</v>
      </c>
      <c r="Q280" s="186">
        <v>0</v>
      </c>
      <c r="R280" s="187"/>
      <c r="S280" s="186">
        <v>0</v>
      </c>
      <c r="T280" s="187"/>
      <c r="U280" s="187"/>
      <c r="V280" s="187"/>
      <c r="W280" s="187"/>
      <c r="X280" s="28">
        <v>0</v>
      </c>
      <c r="AB280" s="7">
        <v>0</v>
      </c>
      <c r="AC280" s="52">
        <f t="shared" si="5"/>
        <v>0</v>
      </c>
      <c r="AD280" s="52"/>
      <c r="AE280" s="52"/>
      <c r="AF280" s="52"/>
    </row>
    <row r="281" spans="29:32" ht="409.5" customHeight="1" hidden="1">
      <c r="AC281" s="52">
        <f>SUM(H281-AB281)</f>
        <v>0</v>
      </c>
      <c r="AD281" s="52"/>
      <c r="AE281" s="52"/>
      <c r="AF281" s="52"/>
    </row>
    <row r="282" spans="1:34" s="2" customFormat="1" ht="12.75">
      <c r="A282" s="1"/>
      <c r="B282" s="95"/>
      <c r="C282" s="1"/>
      <c r="D282" s="61"/>
      <c r="E282" s="6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7"/>
      <c r="AC282" s="49"/>
      <c r="AD282" s="49"/>
      <c r="AE282" s="49"/>
      <c r="AF282" s="49"/>
      <c r="AG282" s="13"/>
      <c r="AH282" s="12"/>
    </row>
    <row r="283" spans="1:34" s="2" customFormat="1" ht="22.5" customHeight="1">
      <c r="A283" s="1"/>
      <c r="B283" s="95"/>
      <c r="C283" s="1"/>
      <c r="D283" s="61"/>
      <c r="E283" s="6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7"/>
      <c r="AC283" s="49"/>
      <c r="AD283" s="49"/>
      <c r="AE283" s="49"/>
      <c r="AF283" s="49"/>
      <c r="AG283" s="13"/>
      <c r="AH283" s="12"/>
    </row>
    <row r="284" spans="1:34" s="2" customFormat="1" ht="12.75">
      <c r="A284" s="1"/>
      <c r="B284" s="95"/>
      <c r="C284" s="1"/>
      <c r="D284" s="61"/>
      <c r="E284" s="6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7"/>
      <c r="AC284" s="49"/>
      <c r="AD284" s="49"/>
      <c r="AE284" s="49"/>
      <c r="AF284" s="49"/>
      <c r="AG284" s="13"/>
      <c r="AH284" s="12"/>
    </row>
    <row r="285" spans="1:34" s="2" customFormat="1" ht="12.75">
      <c r="A285" s="1"/>
      <c r="B285" s="95"/>
      <c r="C285" s="1"/>
      <c r="D285" s="63" t="s">
        <v>491</v>
      </c>
      <c r="E285" s="63"/>
      <c r="F285" s="43"/>
      <c r="G285" s="43"/>
      <c r="H285" s="43"/>
      <c r="I285" s="43"/>
      <c r="J285" s="43"/>
      <c r="K285" s="43"/>
      <c r="L285" s="43" t="s">
        <v>478</v>
      </c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4"/>
      <c r="AC285" s="49"/>
      <c r="AD285" s="43"/>
      <c r="AE285" s="43" t="s">
        <v>510</v>
      </c>
      <c r="AF285" s="43"/>
      <c r="AG285" s="13"/>
      <c r="AH285" s="12"/>
    </row>
    <row r="286" spans="1:34" s="2" customFormat="1" ht="12.75">
      <c r="A286" s="1"/>
      <c r="B286" s="95"/>
      <c r="C286" s="1"/>
      <c r="D286" s="63"/>
      <c r="E286" s="63"/>
      <c r="F286" s="43"/>
      <c r="G286" s="43"/>
      <c r="H286" s="43"/>
      <c r="I286" s="43"/>
      <c r="J286" s="43"/>
      <c r="K286" s="43" t="s">
        <v>479</v>
      </c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4"/>
      <c r="AC286" s="49"/>
      <c r="AD286" s="43" t="s">
        <v>511</v>
      </c>
      <c r="AE286" s="108"/>
      <c r="AF286" s="43"/>
      <c r="AG286" s="13"/>
      <c r="AH286" s="12"/>
    </row>
    <row r="287" spans="1:34" s="2" customFormat="1" ht="12.75">
      <c r="A287" s="1"/>
      <c r="B287" s="95"/>
      <c r="C287" s="1"/>
      <c r="D287" s="61"/>
      <c r="E287" s="6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7"/>
      <c r="AC287" s="49"/>
      <c r="AD287" s="49"/>
      <c r="AE287" s="49"/>
      <c r="AF287" s="49"/>
      <c r="AG287" s="13"/>
      <c r="AH287" s="12"/>
    </row>
    <row r="288" spans="1:34" s="2" customFormat="1" ht="12.75">
      <c r="A288" s="1"/>
      <c r="B288" s="95"/>
      <c r="C288" s="1"/>
      <c r="D288" s="61"/>
      <c r="E288" s="6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7"/>
      <c r="AC288" s="49"/>
      <c r="AD288" s="49"/>
      <c r="AE288" s="49"/>
      <c r="AF288" s="49"/>
      <c r="AG288" s="13"/>
      <c r="AH288" s="12"/>
    </row>
    <row r="289" spans="1:34" s="2" customFormat="1" ht="12.75">
      <c r="A289" s="1"/>
      <c r="B289" s="95"/>
      <c r="C289" s="1"/>
      <c r="D289" s="61"/>
      <c r="E289" s="6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7"/>
      <c r="AC289" s="49"/>
      <c r="AD289" s="49"/>
      <c r="AE289" s="49"/>
      <c r="AF289" s="49"/>
      <c r="AG289" s="13"/>
      <c r="AH289" s="12"/>
    </row>
    <row r="290" spans="1:34" s="2" customFormat="1" ht="12.75">
      <c r="A290" s="1"/>
      <c r="B290" s="95"/>
      <c r="C290" s="1"/>
      <c r="D290" s="61"/>
      <c r="E290" s="6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7"/>
      <c r="AC290" s="49"/>
      <c r="AD290" s="49"/>
      <c r="AE290" s="49"/>
      <c r="AF290" s="49"/>
      <c r="AG290" s="13"/>
      <c r="AH290" s="12"/>
    </row>
    <row r="291" spans="1:34" s="2" customFormat="1" ht="12.75">
      <c r="A291" s="1"/>
      <c r="B291" s="95"/>
      <c r="C291" s="1"/>
      <c r="D291" s="61"/>
      <c r="E291" s="6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7"/>
      <c r="AC291" s="49"/>
      <c r="AD291" s="49"/>
      <c r="AE291" s="49"/>
      <c r="AF291" s="49"/>
      <c r="AG291" s="13"/>
      <c r="AH291" s="12"/>
    </row>
    <row r="292" spans="1:34" s="2" customFormat="1" ht="33.75" customHeight="1">
      <c r="A292" s="1"/>
      <c r="B292" s="95"/>
      <c r="C292" s="1"/>
      <c r="D292" s="61"/>
      <c r="E292" s="6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7"/>
      <c r="AC292" s="49"/>
      <c r="AD292" s="49"/>
      <c r="AE292" s="49"/>
      <c r="AF292" s="49"/>
      <c r="AG292" s="13"/>
      <c r="AH292" s="12"/>
    </row>
    <row r="293" spans="1:34" s="2" customFormat="1" ht="56.25" customHeight="1">
      <c r="A293" s="1"/>
      <c r="B293" s="95"/>
      <c r="C293" s="1"/>
      <c r="D293" s="61"/>
      <c r="E293" s="6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7"/>
      <c r="AC293" s="49"/>
      <c r="AD293" s="49"/>
      <c r="AE293" s="49"/>
      <c r="AF293" s="49"/>
      <c r="AG293" s="13"/>
      <c r="AH293" s="12"/>
    </row>
    <row r="294" spans="1:34" s="2" customFormat="1" ht="46.5" customHeight="1">
      <c r="A294" s="1"/>
      <c r="B294" s="95"/>
      <c r="C294" s="1"/>
      <c r="D294" s="61"/>
      <c r="E294" s="6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7"/>
      <c r="AC294" s="49"/>
      <c r="AD294" s="49"/>
      <c r="AE294" s="49"/>
      <c r="AF294" s="49"/>
      <c r="AG294" s="13"/>
      <c r="AH294" s="12"/>
    </row>
    <row r="295" spans="1:34" s="2" customFormat="1" ht="12.75">
      <c r="A295" s="1"/>
      <c r="B295" s="95"/>
      <c r="C295" s="1"/>
      <c r="D295" s="61"/>
      <c r="E295" s="61"/>
      <c r="F295" s="1"/>
      <c r="G295" s="1"/>
      <c r="H295" s="1"/>
      <c r="I295" s="1"/>
      <c r="J295" s="1"/>
      <c r="K295" s="1"/>
      <c r="L295" s="1" t="s">
        <v>476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7" t="s">
        <v>468</v>
      </c>
      <c r="AC295" s="106" t="s">
        <v>504</v>
      </c>
      <c r="AD295" s="106" t="s">
        <v>492</v>
      </c>
      <c r="AE295" s="106" t="s">
        <v>483</v>
      </c>
      <c r="AF295" s="106" t="s">
        <v>484</v>
      </c>
      <c r="AG295" s="13"/>
      <c r="AH295" s="12"/>
    </row>
    <row r="296" spans="1:34" s="2" customFormat="1" ht="12.75">
      <c r="A296" s="1"/>
      <c r="B296" s="95"/>
      <c r="C296" s="1"/>
      <c r="D296" s="61" t="s">
        <v>474</v>
      </c>
      <c r="E296" s="61" t="s">
        <v>469</v>
      </c>
      <c r="F296" s="1"/>
      <c r="G296" s="1"/>
      <c r="H296" s="1"/>
      <c r="I296" s="1"/>
      <c r="J296" s="1"/>
      <c r="K296" s="1"/>
      <c r="L296" s="7">
        <v>1030972</v>
      </c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>
        <v>44650</v>
      </c>
      <c r="AC296" s="55">
        <f>SUM(L296+AB296)</f>
        <v>1075622</v>
      </c>
      <c r="AD296" s="55">
        <f>SUM(Sheet1!AD21)</f>
        <v>850000</v>
      </c>
      <c r="AE296" s="55">
        <f>SUM(AE21)</f>
        <v>850000</v>
      </c>
      <c r="AF296" s="55">
        <f>SUM(AF21)</f>
        <v>850000</v>
      </c>
      <c r="AG296" s="13"/>
      <c r="AH296" s="12"/>
    </row>
    <row r="297" spans="1:34" s="2" customFormat="1" ht="12.75">
      <c r="A297" s="1"/>
      <c r="B297" s="95"/>
      <c r="C297" s="1"/>
      <c r="D297" s="61"/>
      <c r="E297" s="61" t="s">
        <v>470</v>
      </c>
      <c r="F297" s="9">
        <f>SUM(F237)</f>
        <v>0</v>
      </c>
      <c r="G297" s="9">
        <f>SUM(G237)</f>
        <v>0</v>
      </c>
      <c r="H297" s="9"/>
      <c r="I297" s="9"/>
      <c r="J297" s="9"/>
      <c r="K297" s="9"/>
      <c r="L297" s="9">
        <v>530</v>
      </c>
      <c r="M297" s="9"/>
      <c r="N297" s="9"/>
      <c r="O297" s="9"/>
      <c r="P297" s="9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7">
        <v>200</v>
      </c>
      <c r="AC297" s="55">
        <f aca="true" t="shared" si="6" ref="AC297:AC303">SUM(L297+AB297)</f>
        <v>730</v>
      </c>
      <c r="AD297" s="55">
        <f>SUM(Sheet2!P10)</f>
        <v>800</v>
      </c>
      <c r="AE297" s="55">
        <f>SUM(Sheet2!Q10)</f>
        <v>800</v>
      </c>
      <c r="AF297" s="55">
        <f>SUM(Sheet2!R10)</f>
        <v>800</v>
      </c>
      <c r="AG297" s="13"/>
      <c r="AH297" s="12"/>
    </row>
    <row r="298" spans="1:34" s="2" customFormat="1" ht="12.75">
      <c r="A298" s="1"/>
      <c r="B298" s="95"/>
      <c r="C298" s="1"/>
      <c r="D298" s="61"/>
      <c r="E298" s="61" t="s">
        <v>471</v>
      </c>
      <c r="F298" s="9">
        <f>SUM(F243)</f>
        <v>0</v>
      </c>
      <c r="G298" s="9">
        <f>SUM(G243)</f>
        <v>0</v>
      </c>
      <c r="H298" s="9"/>
      <c r="I298" s="9"/>
      <c r="J298" s="9"/>
      <c r="K298" s="9"/>
      <c r="L298" s="9">
        <v>364720</v>
      </c>
      <c r="M298" s="9"/>
      <c r="N298" s="9"/>
      <c r="O298" s="9"/>
      <c r="P298" s="9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7">
        <v>-8000</v>
      </c>
      <c r="AC298" s="55">
        <f t="shared" si="6"/>
        <v>356720</v>
      </c>
      <c r="AD298" s="55">
        <f>SUM(Sheet2!P16)</f>
        <v>426730</v>
      </c>
      <c r="AE298" s="55">
        <f>SUM(Sheet2!Q16)</f>
        <v>423730</v>
      </c>
      <c r="AF298" s="55">
        <f>SUM(Sheet2!R16)</f>
        <v>423730</v>
      </c>
      <c r="AG298" s="13"/>
      <c r="AH298" s="12"/>
    </row>
    <row r="299" spans="1:34" s="2" customFormat="1" ht="12.75">
      <c r="A299" s="1"/>
      <c r="B299" s="95"/>
      <c r="C299" s="1"/>
      <c r="D299" s="61"/>
      <c r="E299" s="61" t="s">
        <v>473</v>
      </c>
      <c r="F299" s="9">
        <f>SUM(F255)</f>
        <v>0</v>
      </c>
      <c r="G299" s="9">
        <f>SUM(G255)</f>
        <v>0</v>
      </c>
      <c r="H299" s="9"/>
      <c r="I299" s="9"/>
      <c r="J299" s="9"/>
      <c r="K299" s="9"/>
      <c r="L299" s="9">
        <v>1</v>
      </c>
      <c r="M299" s="9"/>
      <c r="N299" s="9"/>
      <c r="O299" s="9"/>
      <c r="P299" s="9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7">
        <v>0</v>
      </c>
      <c r="AC299" s="55">
        <f t="shared" si="6"/>
        <v>1</v>
      </c>
      <c r="AD299" s="55">
        <f>SUM(Sheet2!P28)</f>
        <v>0</v>
      </c>
      <c r="AE299" s="55">
        <f>SUM(Sheet2!Q28)</f>
        <v>0</v>
      </c>
      <c r="AF299" s="55">
        <f>SUM(Sheet2!R28)</f>
        <v>0</v>
      </c>
      <c r="AG299" s="13"/>
      <c r="AH299" s="12"/>
    </row>
    <row r="300" spans="1:34" s="2" customFormat="1" ht="11.25" customHeight="1">
      <c r="A300" s="1"/>
      <c r="B300" s="95"/>
      <c r="C300" s="1"/>
      <c r="D300" s="61"/>
      <c r="E300" s="61" t="s">
        <v>509</v>
      </c>
      <c r="F300" s="9">
        <f>SUM(F261)</f>
        <v>0</v>
      </c>
      <c r="G300" s="9">
        <f>SUM(G261)</f>
        <v>0</v>
      </c>
      <c r="H300" s="9"/>
      <c r="I300" s="9"/>
      <c r="J300" s="9"/>
      <c r="K300" s="9"/>
      <c r="L300" s="9">
        <v>104274</v>
      </c>
      <c r="M300" s="9"/>
      <c r="N300" s="9"/>
      <c r="O300" s="9"/>
      <c r="P300" s="9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7">
        <v>-2402</v>
      </c>
      <c r="AC300" s="55">
        <v>101872</v>
      </c>
      <c r="AD300" s="55">
        <f>SUM(Sheet2!P34)</f>
        <v>14100</v>
      </c>
      <c r="AE300" s="55">
        <f>SUM(Sheet2!Q34)</f>
        <v>14100</v>
      </c>
      <c r="AF300" s="55">
        <f>SUM(Sheet2!R34)</f>
        <v>14100</v>
      </c>
      <c r="AG300" s="13"/>
      <c r="AH300" s="12"/>
    </row>
    <row r="301" spans="1:34" s="2" customFormat="1" ht="11.25" customHeight="1">
      <c r="A301" s="1"/>
      <c r="B301" s="95"/>
      <c r="C301" s="1"/>
      <c r="D301" s="61"/>
      <c r="E301" s="61" t="s">
        <v>534</v>
      </c>
      <c r="F301" s="9">
        <f>SUM(F274)</f>
        <v>0</v>
      </c>
      <c r="G301" s="9">
        <f>SUM(G274)</f>
        <v>0</v>
      </c>
      <c r="H301" s="9"/>
      <c r="I301" s="9"/>
      <c r="J301" s="9"/>
      <c r="K301" s="9"/>
      <c r="L301" s="9">
        <v>12990</v>
      </c>
      <c r="M301" s="9"/>
      <c r="N301" s="9"/>
      <c r="O301" s="9"/>
      <c r="P301" s="9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7">
        <v>0</v>
      </c>
      <c r="AC301" s="55">
        <v>12990</v>
      </c>
      <c r="AD301" s="55">
        <v>0</v>
      </c>
      <c r="AE301" s="55">
        <v>0</v>
      </c>
      <c r="AF301" s="55">
        <v>0</v>
      </c>
      <c r="AG301" s="13"/>
      <c r="AH301" s="12"/>
    </row>
    <row r="302" spans="1:34" s="2" customFormat="1" ht="11.25" customHeight="1">
      <c r="A302" s="1"/>
      <c r="B302" s="95"/>
      <c r="C302" s="1"/>
      <c r="D302" s="61"/>
      <c r="E302" s="61" t="s">
        <v>525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7"/>
      <c r="AC302" s="55">
        <v>0</v>
      </c>
      <c r="AD302" s="55">
        <v>260000</v>
      </c>
      <c r="AE302" s="55">
        <v>260000</v>
      </c>
      <c r="AF302" s="55">
        <v>260000</v>
      </c>
      <c r="AG302" s="13"/>
      <c r="AH302" s="12"/>
    </row>
    <row r="303" spans="1:34" s="2" customFormat="1" ht="12.75">
      <c r="A303" s="1"/>
      <c r="B303" s="95"/>
      <c r="C303" s="1"/>
      <c r="D303" s="61"/>
      <c r="E303" s="61" t="s">
        <v>472</v>
      </c>
      <c r="F303" s="9">
        <f>SUM(F280)</f>
        <v>0</v>
      </c>
      <c r="G303" s="9">
        <f>SUM(G280)</f>
        <v>0</v>
      </c>
      <c r="H303" s="9"/>
      <c r="I303" s="9"/>
      <c r="J303" s="9"/>
      <c r="K303" s="9"/>
      <c r="L303" s="9">
        <v>664</v>
      </c>
      <c r="M303" s="9"/>
      <c r="N303" s="9"/>
      <c r="O303" s="9"/>
      <c r="P303" s="9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7">
        <v>0</v>
      </c>
      <c r="AC303" s="55">
        <f t="shared" si="6"/>
        <v>664</v>
      </c>
      <c r="AD303" s="55">
        <f>SUM(Sheet2!P48)</f>
        <v>660</v>
      </c>
      <c r="AE303" s="55">
        <f>SUM(Sheet2!Q48)</f>
        <v>660</v>
      </c>
      <c r="AF303" s="55">
        <f>SUM(Sheet2!R48)</f>
        <v>660</v>
      </c>
      <c r="AG303" s="13"/>
      <c r="AH303" s="12"/>
    </row>
    <row r="304" spans="1:34" s="2" customFormat="1" ht="12.75">
      <c r="A304" s="1"/>
      <c r="B304" s="95"/>
      <c r="C304" s="1"/>
      <c r="D304" s="61"/>
      <c r="E304" s="61" t="s">
        <v>477</v>
      </c>
      <c r="F304" s="1"/>
      <c r="G304" s="1"/>
      <c r="H304" s="1"/>
      <c r="I304" s="1"/>
      <c r="J304" s="1"/>
      <c r="K304" s="1"/>
      <c r="L304" s="7">
        <f>SUM(L296:L303)</f>
        <v>1514151</v>
      </c>
      <c r="M304" s="7">
        <f aca="true" t="shared" si="7" ref="M304:AC304">SUM(M296:M303)</f>
        <v>0</v>
      </c>
      <c r="N304" s="7">
        <f t="shared" si="7"/>
        <v>0</v>
      </c>
      <c r="O304" s="7">
        <f t="shared" si="7"/>
        <v>0</v>
      </c>
      <c r="P304" s="7">
        <f t="shared" si="7"/>
        <v>0</v>
      </c>
      <c r="Q304" s="7">
        <f t="shared" si="7"/>
        <v>0</v>
      </c>
      <c r="R304" s="7">
        <f t="shared" si="7"/>
        <v>0</v>
      </c>
      <c r="S304" s="7">
        <f t="shared" si="7"/>
        <v>0</v>
      </c>
      <c r="T304" s="7">
        <f t="shared" si="7"/>
        <v>0</v>
      </c>
      <c r="U304" s="7">
        <f t="shared" si="7"/>
        <v>0</v>
      </c>
      <c r="V304" s="7">
        <f t="shared" si="7"/>
        <v>0</v>
      </c>
      <c r="W304" s="7">
        <f t="shared" si="7"/>
        <v>0</v>
      </c>
      <c r="X304" s="7">
        <f t="shared" si="7"/>
        <v>0</v>
      </c>
      <c r="Y304" s="7">
        <f t="shared" si="7"/>
        <v>0</v>
      </c>
      <c r="Z304" s="7">
        <f t="shared" si="7"/>
        <v>0</v>
      </c>
      <c r="AA304" s="7">
        <f t="shared" si="7"/>
        <v>0</v>
      </c>
      <c r="AB304" s="7">
        <f t="shared" si="7"/>
        <v>34448</v>
      </c>
      <c r="AC304" s="55">
        <f t="shared" si="7"/>
        <v>1548599</v>
      </c>
      <c r="AD304" s="55">
        <f>SUM(AD296+AD297+AD298+AD299+AD300+AD301+AD302+AD303)</f>
        <v>1552290</v>
      </c>
      <c r="AE304" s="55">
        <f>SUM(AE296+AE297+AE298+AE299+AE300+AE301+AE302+AE303)</f>
        <v>1549290</v>
      </c>
      <c r="AF304" s="55">
        <f>SUM(AF296+AF297+AF298+AF299+AF300+AF301+AF302+AF303)</f>
        <v>1549290</v>
      </c>
      <c r="AG304" s="13"/>
      <c r="AH304" s="12"/>
    </row>
    <row r="305" spans="1:34" s="2" customFormat="1" ht="12.75">
      <c r="A305" s="1"/>
      <c r="B305" s="95"/>
      <c r="C305" s="1"/>
      <c r="D305" s="61"/>
      <c r="E305" s="61"/>
      <c r="F305" s="1"/>
      <c r="G305" s="1"/>
      <c r="H305" s="1"/>
      <c r="I305" s="1"/>
      <c r="J305" s="1"/>
      <c r="K305" s="1"/>
      <c r="L305" s="1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7"/>
      <c r="AC305" s="49"/>
      <c r="AD305" s="49"/>
      <c r="AE305" s="49"/>
      <c r="AF305" s="49"/>
      <c r="AG305" s="13"/>
      <c r="AH305" s="12"/>
    </row>
    <row r="306" spans="1:34" s="2" customFormat="1" ht="12.75">
      <c r="A306" s="1"/>
      <c r="B306" s="95"/>
      <c r="C306" s="1"/>
      <c r="D306" s="61"/>
      <c r="E306" s="61"/>
      <c r="F306" s="1"/>
      <c r="G306" s="1"/>
      <c r="H306" s="1"/>
      <c r="I306" s="1"/>
      <c r="J306" s="1"/>
      <c r="K306" s="1"/>
      <c r="L306" s="1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7"/>
      <c r="AC306" s="49"/>
      <c r="AD306" s="49"/>
      <c r="AE306" s="49"/>
      <c r="AF306" s="49"/>
      <c r="AG306" s="13"/>
      <c r="AH306" s="12"/>
    </row>
    <row r="307" spans="1:34" s="2" customFormat="1" ht="12.75">
      <c r="A307" s="1"/>
      <c r="B307" s="95"/>
      <c r="C307" s="1"/>
      <c r="D307" s="61" t="s">
        <v>475</v>
      </c>
      <c r="E307" s="61" t="s">
        <v>469</v>
      </c>
      <c r="F307" s="1"/>
      <c r="G307" s="1"/>
      <c r="H307" s="1"/>
      <c r="I307" s="1"/>
      <c r="J307" s="1"/>
      <c r="K307" s="1"/>
      <c r="L307" s="9">
        <f>SUM(H21)</f>
        <v>1030972</v>
      </c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7">
        <f>SUM(AB21)</f>
        <v>44650</v>
      </c>
      <c r="AC307" s="52">
        <f>SUM(AC21)</f>
        <v>1075622</v>
      </c>
      <c r="AD307" s="52">
        <f>SUM(AD21)</f>
        <v>850000</v>
      </c>
      <c r="AE307" s="52">
        <f>SUM(AE21)</f>
        <v>850000</v>
      </c>
      <c r="AF307" s="52">
        <f>SUM(AF21)</f>
        <v>850000</v>
      </c>
      <c r="AG307" s="13"/>
      <c r="AH307" s="12"/>
    </row>
    <row r="308" spans="1:34" s="2" customFormat="1" ht="12.75">
      <c r="A308" s="1"/>
      <c r="B308" s="95"/>
      <c r="C308" s="1"/>
      <c r="D308" s="61"/>
      <c r="E308" s="61" t="s">
        <v>470</v>
      </c>
      <c r="F308" s="1"/>
      <c r="G308" s="1"/>
      <c r="H308" s="1"/>
      <c r="I308" s="1"/>
      <c r="J308" s="1"/>
      <c r="K308" s="1"/>
      <c r="L308" s="9">
        <f>SUM(H46)</f>
        <v>530</v>
      </c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7">
        <f>SUM(AB46)</f>
        <v>200</v>
      </c>
      <c r="AC308" s="52">
        <f>SUM(AC46)</f>
        <v>730</v>
      </c>
      <c r="AD308" s="52">
        <f>SUM(AD46)</f>
        <v>800</v>
      </c>
      <c r="AE308" s="52">
        <f>SUM(AE46)</f>
        <v>800</v>
      </c>
      <c r="AF308" s="52">
        <f>SUM(AF46)</f>
        <v>800</v>
      </c>
      <c r="AG308" s="13"/>
      <c r="AH308" s="12"/>
    </row>
    <row r="309" spans="1:34" s="2" customFormat="1" ht="12.75">
      <c r="A309" s="1"/>
      <c r="B309" s="95"/>
      <c r="C309" s="1"/>
      <c r="D309" s="61"/>
      <c r="E309" s="61" t="s">
        <v>471</v>
      </c>
      <c r="F309" s="1"/>
      <c r="G309" s="1"/>
      <c r="H309" s="1"/>
      <c r="I309" s="1"/>
      <c r="J309" s="1"/>
      <c r="K309" s="1"/>
      <c r="L309" s="9">
        <f>SUM(H52+H202)</f>
        <v>364720</v>
      </c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7">
        <f>SUM(AB52+AB202)</f>
        <v>-8000</v>
      </c>
      <c r="AC309" s="52">
        <f>SUM(AC52+AC202)</f>
        <v>356720</v>
      </c>
      <c r="AD309" s="52">
        <f>SUM(AD52+AD202)</f>
        <v>440150</v>
      </c>
      <c r="AE309" s="52">
        <f>SUM(AE52+AE202)</f>
        <v>423730</v>
      </c>
      <c r="AF309" s="52">
        <f>SUM(AF52+AF202)</f>
        <v>423730</v>
      </c>
      <c r="AG309" s="13"/>
      <c r="AH309" s="12"/>
    </row>
    <row r="310" spans="1:34" s="2" customFormat="1" ht="12.75">
      <c r="A310" s="1"/>
      <c r="B310" s="95"/>
      <c r="C310" s="1"/>
      <c r="D310" s="61"/>
      <c r="E310" s="61" t="s">
        <v>473</v>
      </c>
      <c r="F310" s="1"/>
      <c r="G310" s="1"/>
      <c r="H310" s="1"/>
      <c r="I310" s="1"/>
      <c r="J310" s="1"/>
      <c r="K310" s="1"/>
      <c r="L310" s="9">
        <f>SUM(H161)</f>
        <v>1</v>
      </c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7">
        <f>SUM(AB161)</f>
        <v>0</v>
      </c>
      <c r="AC310" s="52">
        <f>SUM(AC161)</f>
        <v>1</v>
      </c>
      <c r="AD310" s="52">
        <f>SUM(AD11)</f>
        <v>0</v>
      </c>
      <c r="AE310" s="52">
        <f>SUM(AE11)</f>
        <v>0</v>
      </c>
      <c r="AF310" s="52">
        <f>SUM(AF11)</f>
        <v>0</v>
      </c>
      <c r="AG310" s="13"/>
      <c r="AH310" s="12"/>
    </row>
    <row r="311" spans="1:34" s="2" customFormat="1" ht="12.75">
      <c r="A311" s="1"/>
      <c r="B311" s="95"/>
      <c r="C311" s="1"/>
      <c r="D311" s="61"/>
      <c r="E311" s="61" t="s">
        <v>509</v>
      </c>
      <c r="F311" s="1"/>
      <c r="G311" s="1"/>
      <c r="H311" s="1"/>
      <c r="I311" s="1"/>
      <c r="J311" s="1"/>
      <c r="K311" s="1"/>
      <c r="L311" s="9">
        <f>SUM(H167+H221)</f>
        <v>104274</v>
      </c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7">
        <f>SUM(AB167+AB221)</f>
        <v>-2402</v>
      </c>
      <c r="AC311" s="52">
        <v>101872</v>
      </c>
      <c r="AD311" s="52">
        <f>SUM(AD167)</f>
        <v>14100</v>
      </c>
      <c r="AE311" s="52">
        <f>SUM(AE167)</f>
        <v>14100</v>
      </c>
      <c r="AF311" s="52">
        <f>SUM(AF167)</f>
        <v>14100</v>
      </c>
      <c r="AG311" s="13"/>
      <c r="AH311" s="12"/>
    </row>
    <row r="312" spans="1:34" s="2" customFormat="1" ht="10.5" customHeight="1">
      <c r="A312" s="1"/>
      <c r="B312" s="95"/>
      <c r="C312" s="1"/>
      <c r="D312" s="61"/>
      <c r="E312" s="95" t="s">
        <v>534</v>
      </c>
      <c r="F312" s="1"/>
      <c r="G312" s="1"/>
      <c r="H312" s="1"/>
      <c r="I312" s="1"/>
      <c r="J312" s="1"/>
      <c r="K312" s="1"/>
      <c r="L312" s="9">
        <f>SUM(H180)</f>
        <v>12990</v>
      </c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7">
        <f>SUM(AB180)</f>
        <v>0</v>
      </c>
      <c r="AC312" s="52">
        <v>12900</v>
      </c>
      <c r="AD312" s="52">
        <v>0</v>
      </c>
      <c r="AE312" s="52">
        <v>0</v>
      </c>
      <c r="AF312" s="52">
        <v>0</v>
      </c>
      <c r="AG312" s="13"/>
      <c r="AH312" s="12"/>
    </row>
    <row r="313" spans="1:34" s="2" customFormat="1" ht="10.5" customHeight="1">
      <c r="A313" s="1"/>
      <c r="B313" s="95"/>
      <c r="C313" s="1"/>
      <c r="D313" s="61"/>
      <c r="E313" s="95" t="s">
        <v>525</v>
      </c>
      <c r="F313" s="1"/>
      <c r="G313" s="1"/>
      <c r="H313" s="1"/>
      <c r="I313" s="1"/>
      <c r="J313" s="1"/>
      <c r="K313" s="1"/>
      <c r="L313" s="9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7"/>
      <c r="AC313" s="52">
        <v>0</v>
      </c>
      <c r="AD313" s="52">
        <f>SUM(AD181)</f>
        <v>260000</v>
      </c>
      <c r="AE313" s="52">
        <f>SUM(AE181)</f>
        <v>260000</v>
      </c>
      <c r="AF313" s="52">
        <f>SUM(AF181)</f>
        <v>260000</v>
      </c>
      <c r="AG313" s="13"/>
      <c r="AH313" s="12"/>
    </row>
    <row r="314" spans="1:34" s="2" customFormat="1" ht="12.75">
      <c r="A314" s="1"/>
      <c r="B314" s="95"/>
      <c r="C314" s="1"/>
      <c r="D314" s="61"/>
      <c r="E314" s="61" t="s">
        <v>472</v>
      </c>
      <c r="F314" s="1"/>
      <c r="G314" s="1"/>
      <c r="H314" s="1"/>
      <c r="I314" s="1"/>
      <c r="J314" s="1"/>
      <c r="K314" s="1"/>
      <c r="L314" s="9">
        <f>SUM(H193)</f>
        <v>664</v>
      </c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7">
        <f>SUM(AB193)</f>
        <v>0</v>
      </c>
      <c r="AC314" s="52">
        <f>SUM(AC193)</f>
        <v>664</v>
      </c>
      <c r="AD314" s="52">
        <f>SUM(AD193)</f>
        <v>660</v>
      </c>
      <c r="AE314" s="52">
        <f>SUM(AE193)</f>
        <v>660</v>
      </c>
      <c r="AF314" s="52">
        <f>SUM(AF193)</f>
        <v>660</v>
      </c>
      <c r="AG314" s="13"/>
      <c r="AH314" s="12"/>
    </row>
    <row r="315" spans="1:34" s="2" customFormat="1" ht="12.75">
      <c r="A315" s="1"/>
      <c r="B315" s="95"/>
      <c r="C315" s="1"/>
      <c r="D315" s="61"/>
      <c r="E315" s="64" t="s">
        <v>477</v>
      </c>
      <c r="F315" s="1"/>
      <c r="G315" s="1"/>
      <c r="H315" s="1"/>
      <c r="I315" s="1"/>
      <c r="J315" s="1"/>
      <c r="K315" s="1"/>
      <c r="L315" s="9">
        <f>SUM(L307:L314)</f>
        <v>1514151</v>
      </c>
      <c r="M315" s="9">
        <f aca="true" t="shared" si="8" ref="M315:AC315">SUM(M307:M314)</f>
        <v>0</v>
      </c>
      <c r="N315" s="9">
        <f t="shared" si="8"/>
        <v>0</v>
      </c>
      <c r="O315" s="9">
        <f t="shared" si="8"/>
        <v>0</v>
      </c>
      <c r="P315" s="9">
        <f t="shared" si="8"/>
        <v>0</v>
      </c>
      <c r="Q315" s="9">
        <f t="shared" si="8"/>
        <v>0</v>
      </c>
      <c r="R315" s="9">
        <f t="shared" si="8"/>
        <v>0</v>
      </c>
      <c r="S315" s="9">
        <f t="shared" si="8"/>
        <v>0</v>
      </c>
      <c r="T315" s="9">
        <f t="shared" si="8"/>
        <v>0</v>
      </c>
      <c r="U315" s="9">
        <f t="shared" si="8"/>
        <v>0</v>
      </c>
      <c r="V315" s="9">
        <f t="shared" si="8"/>
        <v>0</v>
      </c>
      <c r="W315" s="9">
        <f t="shared" si="8"/>
        <v>0</v>
      </c>
      <c r="X315" s="9">
        <f t="shared" si="8"/>
        <v>0</v>
      </c>
      <c r="Y315" s="9">
        <f t="shared" si="8"/>
        <v>0</v>
      </c>
      <c r="Z315" s="9">
        <f t="shared" si="8"/>
        <v>0</v>
      </c>
      <c r="AA315" s="9">
        <f t="shared" si="8"/>
        <v>0</v>
      </c>
      <c r="AB315" s="9">
        <f t="shared" si="8"/>
        <v>34448</v>
      </c>
      <c r="AC315" s="52">
        <f t="shared" si="8"/>
        <v>1548509</v>
      </c>
      <c r="AD315" s="52">
        <f>SUM(AD307:AD314)</f>
        <v>1565710</v>
      </c>
      <c r="AE315" s="52">
        <f>SUM(AE307:AE314)</f>
        <v>1549290</v>
      </c>
      <c r="AF315" s="52">
        <f>SUM(AF307:AF314)</f>
        <v>1549290</v>
      </c>
      <c r="AG315" s="13"/>
      <c r="AH315" s="12"/>
    </row>
    <row r="316" spans="1:34" s="2" customFormat="1" ht="12.75">
      <c r="A316" s="1"/>
      <c r="B316" s="95"/>
      <c r="C316" s="1"/>
      <c r="D316" s="61"/>
      <c r="E316" s="6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7"/>
      <c r="AC316" s="49"/>
      <c r="AD316" s="49"/>
      <c r="AE316" s="49"/>
      <c r="AF316" s="49"/>
      <c r="AG316" s="13"/>
      <c r="AH316" s="12"/>
    </row>
    <row r="317" spans="1:34" s="2" customFormat="1" ht="12.75">
      <c r="A317" s="1"/>
      <c r="B317" s="95"/>
      <c r="C317" s="1"/>
      <c r="D317" s="61"/>
      <c r="E317" s="6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7"/>
      <c r="AC317" s="49"/>
      <c r="AD317" s="49"/>
      <c r="AE317" s="49"/>
      <c r="AF317" s="49"/>
      <c r="AG317" s="13"/>
      <c r="AH317" s="12"/>
    </row>
    <row r="318" spans="1:34" s="2" customFormat="1" ht="12.75">
      <c r="A318" s="1"/>
      <c r="B318" s="95"/>
      <c r="C318" s="1"/>
      <c r="D318" s="61"/>
      <c r="E318" s="6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7"/>
      <c r="AC318" s="49"/>
      <c r="AD318" s="49"/>
      <c r="AE318" s="49"/>
      <c r="AF318" s="49"/>
      <c r="AG318" s="13"/>
      <c r="AH318" s="12"/>
    </row>
    <row r="319" spans="1:34" s="2" customFormat="1" ht="12.75">
      <c r="A319" s="1"/>
      <c r="B319" s="95"/>
      <c r="C319" s="1"/>
      <c r="D319" s="61"/>
      <c r="E319" s="6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7"/>
      <c r="AC319" s="49"/>
      <c r="AD319" s="49"/>
      <c r="AE319" s="49"/>
      <c r="AF319" s="49"/>
      <c r="AG319" s="13"/>
      <c r="AH319" s="12"/>
    </row>
    <row r="320" spans="1:34" s="2" customFormat="1" ht="12.75">
      <c r="A320" s="1"/>
      <c r="B320" s="95"/>
      <c r="C320" s="1"/>
      <c r="D320" s="61"/>
      <c r="E320" s="6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7"/>
      <c r="AC320" s="49"/>
      <c r="AD320" s="49"/>
      <c r="AE320" s="49"/>
      <c r="AF320" s="49"/>
      <c r="AG320" s="13"/>
      <c r="AH320" s="12"/>
    </row>
    <row r="321" spans="1:34" s="2" customFormat="1" ht="12.75">
      <c r="A321" s="1"/>
      <c r="B321" s="95"/>
      <c r="C321" s="1"/>
      <c r="D321" s="61"/>
      <c r="E321" s="6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7"/>
      <c r="AC321" s="49"/>
      <c r="AD321" s="49"/>
      <c r="AE321" s="49"/>
      <c r="AF321" s="49"/>
      <c r="AG321" s="13"/>
      <c r="AH321" s="12"/>
    </row>
    <row r="322" spans="1:34" s="2" customFormat="1" ht="12.75">
      <c r="A322" s="1"/>
      <c r="B322" s="95"/>
      <c r="C322" s="1"/>
      <c r="D322" s="61"/>
      <c r="E322" s="6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7"/>
      <c r="AC322" s="49"/>
      <c r="AD322" s="49"/>
      <c r="AE322" s="49"/>
      <c r="AF322" s="49"/>
      <c r="AG322" s="13"/>
      <c r="AH322" s="12"/>
    </row>
    <row r="323" spans="1:34" s="2" customFormat="1" ht="12.75">
      <c r="A323" s="1"/>
      <c r="B323" s="95"/>
      <c r="C323" s="1"/>
      <c r="D323" s="61"/>
      <c r="E323" s="6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7"/>
      <c r="AC323" s="49"/>
      <c r="AD323" s="49"/>
      <c r="AE323" s="49"/>
      <c r="AF323" s="49"/>
      <c r="AG323" s="13"/>
      <c r="AH323" s="12"/>
    </row>
    <row r="324" spans="1:34" s="2" customFormat="1" ht="12.75">
      <c r="A324" s="1"/>
      <c r="B324" s="95"/>
      <c r="C324" s="1"/>
      <c r="D324" s="61"/>
      <c r="E324" s="6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7"/>
      <c r="AC324" s="49"/>
      <c r="AD324" s="49"/>
      <c r="AE324" s="49"/>
      <c r="AF324" s="49"/>
      <c r="AG324" s="13"/>
      <c r="AH324" s="12"/>
    </row>
    <row r="325" spans="1:34" s="2" customFormat="1" ht="12.75">
      <c r="A325" s="1"/>
      <c r="B325" s="95"/>
      <c r="C325" s="1"/>
      <c r="D325" s="61"/>
      <c r="E325" s="6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7"/>
      <c r="AC325" s="49"/>
      <c r="AD325" s="49"/>
      <c r="AE325" s="49"/>
      <c r="AF325" s="49"/>
      <c r="AG325" s="13"/>
      <c r="AH325" s="12"/>
    </row>
    <row r="326" spans="1:34" s="2" customFormat="1" ht="12.75">
      <c r="A326" s="1"/>
      <c r="B326" s="95"/>
      <c r="C326" s="1"/>
      <c r="D326" s="61"/>
      <c r="E326" s="6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7"/>
      <c r="AC326" s="49"/>
      <c r="AD326" s="49"/>
      <c r="AE326" s="49"/>
      <c r="AF326" s="49"/>
      <c r="AG326" s="13"/>
      <c r="AH326" s="12"/>
    </row>
    <row r="327" spans="1:34" s="2" customFormat="1" ht="12.75">
      <c r="A327" s="1"/>
      <c r="B327" s="95"/>
      <c r="C327" s="1"/>
      <c r="D327" s="61"/>
      <c r="E327" s="6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7"/>
      <c r="AC327" s="49"/>
      <c r="AD327" s="49"/>
      <c r="AE327" s="49"/>
      <c r="AF327" s="49"/>
      <c r="AG327" s="13"/>
      <c r="AH327" s="12"/>
    </row>
    <row r="328" spans="1:34" s="2" customFormat="1" ht="12.75">
      <c r="A328" s="1"/>
      <c r="B328" s="95"/>
      <c r="C328" s="1"/>
      <c r="D328" s="61"/>
      <c r="E328" s="6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7"/>
      <c r="AC328" s="49"/>
      <c r="AD328" s="49"/>
      <c r="AE328" s="49"/>
      <c r="AF328" s="49"/>
      <c r="AG328" s="13"/>
      <c r="AH328" s="12"/>
    </row>
    <row r="329" spans="1:34" s="2" customFormat="1" ht="12.75">
      <c r="A329" s="1"/>
      <c r="B329" s="95"/>
      <c r="C329" s="1"/>
      <c r="D329" s="61"/>
      <c r="E329" s="6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7"/>
      <c r="AC329" s="49"/>
      <c r="AD329" s="49"/>
      <c r="AE329" s="49"/>
      <c r="AF329" s="49"/>
      <c r="AG329" s="13"/>
      <c r="AH329" s="12"/>
    </row>
    <row r="330" spans="1:34" s="2" customFormat="1" ht="12.75">
      <c r="A330" s="1"/>
      <c r="B330" s="95"/>
      <c r="C330" s="1"/>
      <c r="D330" s="61"/>
      <c r="E330" s="6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7"/>
      <c r="AC330" s="49"/>
      <c r="AD330" s="49"/>
      <c r="AE330" s="49"/>
      <c r="AF330" s="49"/>
      <c r="AG330" s="13"/>
      <c r="AH330" s="12"/>
    </row>
    <row r="331" spans="1:34" s="2" customFormat="1" ht="12.75">
      <c r="A331" s="1"/>
      <c r="B331" s="95"/>
      <c r="C331" s="1"/>
      <c r="D331" s="61"/>
      <c r="E331" s="6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7"/>
      <c r="AC331" s="49"/>
      <c r="AD331" s="49"/>
      <c r="AE331" s="49"/>
      <c r="AF331" s="49"/>
      <c r="AG331" s="13"/>
      <c r="AH331" s="12"/>
    </row>
    <row r="332" spans="1:34" s="2" customFormat="1" ht="12.75">
      <c r="A332" s="1"/>
      <c r="B332" s="95"/>
      <c r="C332" s="1"/>
      <c r="D332" s="61"/>
      <c r="E332" s="6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7"/>
      <c r="AC332" s="49"/>
      <c r="AD332" s="49"/>
      <c r="AE332" s="49"/>
      <c r="AF332" s="49"/>
      <c r="AG332" s="13"/>
      <c r="AH332" s="12"/>
    </row>
    <row r="333" spans="1:34" s="2" customFormat="1" ht="12.75">
      <c r="A333" s="1"/>
      <c r="B333" s="95"/>
      <c r="C333" s="1"/>
      <c r="D333" s="61"/>
      <c r="E333" s="6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7"/>
      <c r="AC333" s="49"/>
      <c r="AD333" s="49"/>
      <c r="AE333" s="49"/>
      <c r="AF333" s="49"/>
      <c r="AG333" s="13"/>
      <c r="AH333" s="12"/>
    </row>
    <row r="334" spans="1:34" s="2" customFormat="1" ht="12.75">
      <c r="A334" s="1"/>
      <c r="B334" s="95"/>
      <c r="C334" s="1"/>
      <c r="D334" s="61"/>
      <c r="E334" s="6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7"/>
      <c r="AC334" s="49"/>
      <c r="AD334" s="49"/>
      <c r="AE334" s="49"/>
      <c r="AF334" s="49"/>
      <c r="AG334" s="13"/>
      <c r="AH334" s="12"/>
    </row>
    <row r="335" spans="1:34" s="2" customFormat="1" ht="12.75">
      <c r="A335" s="1"/>
      <c r="B335" s="95"/>
      <c r="C335" s="1"/>
      <c r="D335" s="61"/>
      <c r="E335" s="6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7"/>
      <c r="AC335" s="49"/>
      <c r="AD335" s="49"/>
      <c r="AE335" s="49"/>
      <c r="AF335" s="49"/>
      <c r="AG335" s="13"/>
      <c r="AH335" s="12"/>
    </row>
    <row r="336" spans="1:34" s="2" customFormat="1" ht="12.75">
      <c r="A336" s="1"/>
      <c r="B336" s="95"/>
      <c r="C336" s="1"/>
      <c r="D336" s="61"/>
      <c r="E336" s="6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7"/>
      <c r="AC336" s="49"/>
      <c r="AD336" s="49"/>
      <c r="AE336" s="49"/>
      <c r="AF336" s="49"/>
      <c r="AG336" s="13"/>
      <c r="AH336" s="12"/>
    </row>
    <row r="337" spans="1:34" s="2" customFormat="1" ht="12.75">
      <c r="A337" s="1"/>
      <c r="B337" s="95"/>
      <c r="C337" s="1"/>
      <c r="D337" s="61"/>
      <c r="E337" s="6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7"/>
      <c r="AC337" s="49"/>
      <c r="AD337" s="49"/>
      <c r="AE337" s="49"/>
      <c r="AF337" s="49"/>
      <c r="AG337" s="13"/>
      <c r="AH337" s="12"/>
    </row>
    <row r="338" spans="1:34" s="2" customFormat="1" ht="12.75">
      <c r="A338" s="1"/>
      <c r="B338" s="95"/>
      <c r="C338" s="1"/>
      <c r="D338" s="61"/>
      <c r="E338" s="6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7"/>
      <c r="AC338" s="49"/>
      <c r="AD338" s="49"/>
      <c r="AE338" s="49"/>
      <c r="AF338" s="49"/>
      <c r="AG338" s="13"/>
      <c r="AH338" s="12"/>
    </row>
    <row r="339" spans="1:34" s="2" customFormat="1" ht="12.75">
      <c r="A339" s="1"/>
      <c r="B339" s="95"/>
      <c r="C339" s="1"/>
      <c r="D339" s="61"/>
      <c r="E339" s="6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7"/>
      <c r="AC339" s="49"/>
      <c r="AD339" s="49"/>
      <c r="AE339" s="49"/>
      <c r="AF339" s="49"/>
      <c r="AG339" s="13"/>
      <c r="AH339" s="12"/>
    </row>
    <row r="340" spans="1:34" s="2" customFormat="1" ht="12.75">
      <c r="A340" s="1"/>
      <c r="B340" s="95"/>
      <c r="C340" s="1"/>
      <c r="D340" s="61"/>
      <c r="E340" s="6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7"/>
      <c r="AC340" s="49"/>
      <c r="AD340" s="49"/>
      <c r="AE340" s="49"/>
      <c r="AF340" s="49"/>
      <c r="AG340" s="13"/>
      <c r="AH340" s="12"/>
    </row>
    <row r="341" spans="1:34" s="2" customFormat="1" ht="12.75">
      <c r="A341" s="1"/>
      <c r="B341" s="95"/>
      <c r="C341" s="1"/>
      <c r="D341" s="61"/>
      <c r="E341" s="6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7"/>
      <c r="AC341" s="49"/>
      <c r="AD341" s="49"/>
      <c r="AE341" s="49"/>
      <c r="AF341" s="49"/>
      <c r="AG341" s="13"/>
      <c r="AH341" s="12"/>
    </row>
    <row r="342" spans="1:34" s="2" customFormat="1" ht="12.75">
      <c r="A342" s="1"/>
      <c r="B342" s="95"/>
      <c r="C342" s="1"/>
      <c r="D342" s="61"/>
      <c r="E342" s="6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7"/>
      <c r="AC342" s="49"/>
      <c r="AD342" s="49"/>
      <c r="AE342" s="49"/>
      <c r="AF342" s="49"/>
      <c r="AG342" s="13"/>
      <c r="AH342" s="12"/>
    </row>
    <row r="343" spans="1:34" s="2" customFormat="1" ht="12.75">
      <c r="A343" s="1"/>
      <c r="B343" s="95"/>
      <c r="C343" s="1"/>
      <c r="D343" s="61"/>
      <c r="E343" s="6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7"/>
      <c r="AC343" s="49"/>
      <c r="AD343" s="49"/>
      <c r="AE343" s="49"/>
      <c r="AF343" s="49"/>
      <c r="AG343" s="13"/>
      <c r="AH343" s="12"/>
    </row>
    <row r="344" spans="1:34" s="2" customFormat="1" ht="12.75">
      <c r="A344" s="1"/>
      <c r="B344" s="95"/>
      <c r="C344" s="1"/>
      <c r="D344" s="61"/>
      <c r="E344" s="6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7"/>
      <c r="AC344" s="49"/>
      <c r="AD344" s="49"/>
      <c r="AE344" s="49"/>
      <c r="AF344" s="49"/>
      <c r="AG344" s="13"/>
      <c r="AH344" s="12"/>
    </row>
    <row r="345" spans="1:34" s="2" customFormat="1" ht="12.75">
      <c r="A345" s="1"/>
      <c r="B345" s="95"/>
      <c r="C345" s="1"/>
      <c r="D345" s="61"/>
      <c r="E345" s="6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7"/>
      <c r="AC345" s="49"/>
      <c r="AD345" s="49"/>
      <c r="AE345" s="49"/>
      <c r="AF345" s="49"/>
      <c r="AG345" s="13"/>
      <c r="AH345" s="12"/>
    </row>
    <row r="346" spans="1:34" s="2" customFormat="1" ht="12.75">
      <c r="A346" s="1"/>
      <c r="B346" s="95"/>
      <c r="C346" s="1"/>
      <c r="D346" s="61"/>
      <c r="E346" s="6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7"/>
      <c r="AC346" s="49"/>
      <c r="AD346" s="49"/>
      <c r="AE346" s="49"/>
      <c r="AF346" s="49"/>
      <c r="AG346" s="13"/>
      <c r="AH346" s="12"/>
    </row>
    <row r="347" spans="1:34" s="2" customFormat="1" ht="12.75">
      <c r="A347" s="1"/>
      <c r="B347" s="95"/>
      <c r="C347" s="1"/>
      <c r="D347" s="61"/>
      <c r="E347" s="6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7"/>
      <c r="AC347" s="49"/>
      <c r="AD347" s="49"/>
      <c r="AE347" s="49"/>
      <c r="AF347" s="49"/>
      <c r="AG347" s="13"/>
      <c r="AH347" s="12"/>
    </row>
    <row r="348" spans="1:34" s="2" customFormat="1" ht="12.75">
      <c r="A348" s="1"/>
      <c r="B348" s="95"/>
      <c r="C348" s="1"/>
      <c r="D348" s="61"/>
      <c r="E348" s="6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7"/>
      <c r="AC348" s="49"/>
      <c r="AD348" s="49"/>
      <c r="AE348" s="49"/>
      <c r="AF348" s="49"/>
      <c r="AG348" s="13"/>
      <c r="AH348" s="12"/>
    </row>
    <row r="349" spans="1:34" s="2" customFormat="1" ht="12.75">
      <c r="A349" s="1"/>
      <c r="B349" s="95"/>
      <c r="C349" s="1"/>
      <c r="D349" s="61"/>
      <c r="E349" s="6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7"/>
      <c r="AC349" s="49"/>
      <c r="AD349" s="49"/>
      <c r="AE349" s="49"/>
      <c r="AF349" s="49"/>
      <c r="AG349" s="13"/>
      <c r="AH349" s="12"/>
    </row>
    <row r="350" spans="1:34" s="2" customFormat="1" ht="12.75">
      <c r="A350" s="1"/>
      <c r="B350" s="95"/>
      <c r="C350" s="1"/>
      <c r="D350" s="61"/>
      <c r="E350" s="6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7"/>
      <c r="AC350" s="49"/>
      <c r="AD350" s="49"/>
      <c r="AE350" s="49"/>
      <c r="AF350" s="49"/>
      <c r="AG350" s="13"/>
      <c r="AH350" s="12"/>
    </row>
    <row r="351" spans="1:34" s="2" customFormat="1" ht="12.75">
      <c r="A351" s="1"/>
      <c r="B351" s="95"/>
      <c r="C351" s="1"/>
      <c r="D351" s="61"/>
      <c r="E351" s="6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7"/>
      <c r="AC351" s="49"/>
      <c r="AD351" s="49"/>
      <c r="AE351" s="49"/>
      <c r="AF351" s="49"/>
      <c r="AG351" s="13"/>
      <c r="AH351" s="12"/>
    </row>
    <row r="352" spans="1:34" s="2" customFormat="1" ht="12.75">
      <c r="A352" s="1"/>
      <c r="B352" s="95"/>
      <c r="C352" s="1"/>
      <c r="D352" s="61"/>
      <c r="E352" s="6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7"/>
      <c r="AC352" s="49"/>
      <c r="AD352" s="49"/>
      <c r="AE352" s="49"/>
      <c r="AF352" s="49"/>
      <c r="AG352" s="13"/>
      <c r="AH352" s="12"/>
    </row>
    <row r="353" spans="1:34" s="2" customFormat="1" ht="12.75">
      <c r="A353" s="1"/>
      <c r="B353" s="95"/>
      <c r="C353" s="1"/>
      <c r="D353" s="61"/>
      <c r="E353" s="6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7"/>
      <c r="AC353" s="49"/>
      <c r="AD353" s="49"/>
      <c r="AE353" s="49"/>
      <c r="AF353" s="49"/>
      <c r="AG353" s="13"/>
      <c r="AH353" s="12"/>
    </row>
    <row r="354" spans="1:34" s="2" customFormat="1" ht="12.75">
      <c r="A354" s="1"/>
      <c r="B354" s="95"/>
      <c r="C354" s="1"/>
      <c r="D354" s="61"/>
      <c r="E354" s="6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7"/>
      <c r="AC354" s="49"/>
      <c r="AD354" s="49"/>
      <c r="AE354" s="49"/>
      <c r="AF354" s="49"/>
      <c r="AG354" s="13"/>
      <c r="AH354" s="12"/>
    </row>
    <row r="355" spans="1:34" s="2" customFormat="1" ht="12.75">
      <c r="A355" s="1"/>
      <c r="B355" s="95"/>
      <c r="C355" s="1"/>
      <c r="D355" s="61"/>
      <c r="E355" s="6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7"/>
      <c r="AC355" s="49"/>
      <c r="AD355" s="49"/>
      <c r="AE355" s="49"/>
      <c r="AF355" s="49"/>
      <c r="AG355" s="13"/>
      <c r="AH355" s="12"/>
    </row>
    <row r="356" spans="1:34" s="2" customFormat="1" ht="12.75">
      <c r="A356" s="1"/>
      <c r="B356" s="95"/>
      <c r="C356" s="1"/>
      <c r="D356" s="61"/>
      <c r="E356" s="6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7"/>
      <c r="AC356" s="49"/>
      <c r="AD356" s="49"/>
      <c r="AE356" s="49"/>
      <c r="AF356" s="49"/>
      <c r="AG356" s="13"/>
      <c r="AH356" s="12"/>
    </row>
    <row r="357" spans="1:34" s="2" customFormat="1" ht="12.75">
      <c r="A357" s="1"/>
      <c r="B357" s="95"/>
      <c r="C357" s="1"/>
      <c r="D357" s="61"/>
      <c r="E357" s="6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7"/>
      <c r="AC357" s="49"/>
      <c r="AD357" s="49"/>
      <c r="AE357" s="49"/>
      <c r="AF357" s="49"/>
      <c r="AG357" s="13"/>
      <c r="AH357" s="12"/>
    </row>
    <row r="358" spans="1:34" s="2" customFormat="1" ht="12.75">
      <c r="A358" s="1"/>
      <c r="B358" s="95"/>
      <c r="C358" s="1"/>
      <c r="D358" s="61"/>
      <c r="E358" s="6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7"/>
      <c r="AC358" s="49"/>
      <c r="AD358" s="49"/>
      <c r="AE358" s="49"/>
      <c r="AF358" s="49"/>
      <c r="AG358" s="13"/>
      <c r="AH358" s="12"/>
    </row>
    <row r="359" spans="1:34" s="2" customFormat="1" ht="12.75">
      <c r="A359" s="1"/>
      <c r="B359" s="95"/>
      <c r="C359" s="1"/>
      <c r="D359" s="61"/>
      <c r="E359" s="6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7"/>
      <c r="AC359" s="49"/>
      <c r="AD359" s="49"/>
      <c r="AE359" s="49"/>
      <c r="AF359" s="49"/>
      <c r="AG359" s="13"/>
      <c r="AH359" s="12"/>
    </row>
    <row r="360" spans="1:34" s="2" customFormat="1" ht="12.75">
      <c r="A360" s="1"/>
      <c r="B360" s="95"/>
      <c r="C360" s="1"/>
      <c r="D360" s="61"/>
      <c r="E360" s="6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7"/>
      <c r="AC360" s="49"/>
      <c r="AD360" s="49"/>
      <c r="AE360" s="49"/>
      <c r="AF360" s="49"/>
      <c r="AG360" s="13"/>
      <c r="AH360" s="12"/>
    </row>
    <row r="361" spans="1:34" s="2" customFormat="1" ht="12.75">
      <c r="A361" s="1"/>
      <c r="B361" s="95"/>
      <c r="C361" s="1"/>
      <c r="D361" s="61"/>
      <c r="E361" s="6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7"/>
      <c r="AC361" s="49"/>
      <c r="AD361" s="49"/>
      <c r="AE361" s="49"/>
      <c r="AF361" s="49"/>
      <c r="AG361" s="13"/>
      <c r="AH361" s="12"/>
    </row>
    <row r="362" spans="1:34" s="2" customFormat="1" ht="12.75">
      <c r="A362" s="1"/>
      <c r="B362" s="95"/>
      <c r="C362" s="1"/>
      <c r="D362" s="61"/>
      <c r="E362" s="6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7"/>
      <c r="AC362" s="49"/>
      <c r="AD362" s="49"/>
      <c r="AE362" s="49"/>
      <c r="AF362" s="49"/>
      <c r="AG362" s="13"/>
      <c r="AH362" s="12"/>
    </row>
    <row r="363" spans="1:34" s="2" customFormat="1" ht="12.75">
      <c r="A363" s="1"/>
      <c r="B363" s="95"/>
      <c r="C363" s="1"/>
      <c r="D363" s="61"/>
      <c r="E363" s="6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7"/>
      <c r="AC363" s="49"/>
      <c r="AD363" s="49"/>
      <c r="AE363" s="49"/>
      <c r="AF363" s="49"/>
      <c r="AG363" s="13"/>
      <c r="AH363" s="12"/>
    </row>
    <row r="364" spans="1:34" s="2" customFormat="1" ht="12.75">
      <c r="A364" s="1"/>
      <c r="B364" s="95"/>
      <c r="C364" s="1"/>
      <c r="D364" s="61"/>
      <c r="E364" s="6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7"/>
      <c r="AC364" s="49"/>
      <c r="AD364" s="49"/>
      <c r="AE364" s="49"/>
      <c r="AF364" s="49"/>
      <c r="AG364" s="13"/>
      <c r="AH364" s="12"/>
    </row>
    <row r="365" spans="1:34" s="2" customFormat="1" ht="12.75">
      <c r="A365" s="1"/>
      <c r="B365" s="95"/>
      <c r="C365" s="1"/>
      <c r="D365" s="61"/>
      <c r="E365" s="6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7"/>
      <c r="AC365" s="49"/>
      <c r="AD365" s="49"/>
      <c r="AE365" s="49"/>
      <c r="AF365" s="49"/>
      <c r="AG365" s="13"/>
      <c r="AH365" s="12"/>
    </row>
    <row r="366" spans="1:34" s="2" customFormat="1" ht="12.75">
      <c r="A366" s="1"/>
      <c r="B366" s="95"/>
      <c r="C366" s="1"/>
      <c r="D366" s="61"/>
      <c r="E366" s="6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7"/>
      <c r="AC366" s="49"/>
      <c r="AD366" s="49"/>
      <c r="AE366" s="49"/>
      <c r="AF366" s="49"/>
      <c r="AG366" s="13"/>
      <c r="AH366" s="12"/>
    </row>
    <row r="367" spans="1:34" s="2" customFormat="1" ht="12.75">
      <c r="A367" s="1"/>
      <c r="B367" s="95"/>
      <c r="C367" s="1"/>
      <c r="D367" s="61"/>
      <c r="E367" s="6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7"/>
      <c r="AC367" s="49"/>
      <c r="AD367" s="49"/>
      <c r="AE367" s="49"/>
      <c r="AF367" s="49"/>
      <c r="AG367" s="13"/>
      <c r="AH367" s="12"/>
    </row>
    <row r="368" spans="1:34" s="2" customFormat="1" ht="12.75">
      <c r="A368" s="1"/>
      <c r="B368" s="95"/>
      <c r="C368" s="1"/>
      <c r="D368" s="61"/>
      <c r="E368" s="6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7"/>
      <c r="AC368" s="49"/>
      <c r="AD368" s="49"/>
      <c r="AE368" s="49"/>
      <c r="AF368" s="49"/>
      <c r="AG368" s="13"/>
      <c r="AH368" s="12"/>
    </row>
    <row r="369" spans="1:34" s="2" customFormat="1" ht="12.75">
      <c r="A369" s="1"/>
      <c r="B369" s="95"/>
      <c r="C369" s="1"/>
      <c r="D369" s="61"/>
      <c r="E369" s="6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7"/>
      <c r="AC369" s="49"/>
      <c r="AD369" s="49"/>
      <c r="AE369" s="49"/>
      <c r="AF369" s="49"/>
      <c r="AG369" s="13"/>
      <c r="AH369" s="12"/>
    </row>
    <row r="370" spans="1:34" s="2" customFormat="1" ht="12.75">
      <c r="A370" s="1"/>
      <c r="B370" s="95"/>
      <c r="C370" s="1"/>
      <c r="D370" s="61"/>
      <c r="E370" s="6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7"/>
      <c r="AC370" s="49"/>
      <c r="AD370" s="49"/>
      <c r="AE370" s="49"/>
      <c r="AF370" s="49"/>
      <c r="AG370" s="13"/>
      <c r="AH370" s="12"/>
    </row>
    <row r="371" spans="1:34" s="2" customFormat="1" ht="12.75">
      <c r="A371" s="1"/>
      <c r="B371" s="95"/>
      <c r="C371" s="1"/>
      <c r="D371" s="61"/>
      <c r="E371" s="6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7"/>
      <c r="AC371" s="49"/>
      <c r="AD371" s="49"/>
      <c r="AE371" s="49"/>
      <c r="AF371" s="49"/>
      <c r="AG371" s="13"/>
      <c r="AH371" s="12"/>
    </row>
    <row r="372" spans="1:34" s="2" customFormat="1" ht="12.75">
      <c r="A372" s="1"/>
      <c r="B372" s="95"/>
      <c r="C372" s="1"/>
      <c r="D372" s="61"/>
      <c r="E372" s="6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7"/>
      <c r="AC372" s="49"/>
      <c r="AD372" s="49"/>
      <c r="AE372" s="49"/>
      <c r="AF372" s="49"/>
      <c r="AG372" s="13"/>
      <c r="AH372" s="12"/>
    </row>
    <row r="373" spans="1:34" s="2" customFormat="1" ht="12.75">
      <c r="A373" s="1"/>
      <c r="B373" s="95"/>
      <c r="C373" s="1"/>
      <c r="D373" s="61"/>
      <c r="E373" s="6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7"/>
      <c r="AC373" s="49"/>
      <c r="AD373" s="49"/>
      <c r="AE373" s="49"/>
      <c r="AF373" s="49"/>
      <c r="AG373" s="13"/>
      <c r="AH373" s="12"/>
    </row>
    <row r="374" spans="1:34" s="2" customFormat="1" ht="12.75">
      <c r="A374" s="1"/>
      <c r="B374" s="95"/>
      <c r="C374" s="1"/>
      <c r="D374" s="61"/>
      <c r="E374" s="6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7"/>
      <c r="AC374" s="49"/>
      <c r="AD374" s="49"/>
      <c r="AE374" s="49"/>
      <c r="AF374" s="49"/>
      <c r="AG374" s="13"/>
      <c r="AH374" s="12"/>
    </row>
    <row r="375" spans="1:34" s="2" customFormat="1" ht="12.75">
      <c r="A375" s="1"/>
      <c r="B375" s="95"/>
      <c r="C375" s="1"/>
      <c r="D375" s="61"/>
      <c r="E375" s="6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7"/>
      <c r="AC375" s="49"/>
      <c r="AD375" s="49"/>
      <c r="AE375" s="49"/>
      <c r="AF375" s="49"/>
      <c r="AG375" s="13"/>
      <c r="AH375" s="12"/>
    </row>
    <row r="376" spans="1:34" s="2" customFormat="1" ht="12.75">
      <c r="A376" s="1"/>
      <c r="B376" s="95"/>
      <c r="C376" s="1"/>
      <c r="D376" s="61"/>
      <c r="E376" s="6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7"/>
      <c r="AC376" s="49"/>
      <c r="AD376" s="49"/>
      <c r="AE376" s="49"/>
      <c r="AF376" s="49"/>
      <c r="AG376" s="13"/>
      <c r="AH376" s="12"/>
    </row>
    <row r="377" spans="1:34" s="2" customFormat="1" ht="12.75">
      <c r="A377" s="1"/>
      <c r="B377" s="95"/>
      <c r="C377" s="1"/>
      <c r="D377" s="61"/>
      <c r="E377" s="6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7"/>
      <c r="AC377" s="49"/>
      <c r="AD377" s="49"/>
      <c r="AE377" s="49"/>
      <c r="AF377" s="49"/>
      <c r="AG377" s="13"/>
      <c r="AH377" s="12"/>
    </row>
    <row r="378" spans="1:34" s="2" customFormat="1" ht="12.75">
      <c r="A378" s="1"/>
      <c r="B378" s="95"/>
      <c r="C378" s="1"/>
      <c r="D378" s="61"/>
      <c r="E378" s="6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7"/>
      <c r="AC378" s="49"/>
      <c r="AD378" s="49"/>
      <c r="AE378" s="49"/>
      <c r="AF378" s="49"/>
      <c r="AG378" s="13"/>
      <c r="AH378" s="12"/>
    </row>
    <row r="379" spans="1:34" s="2" customFormat="1" ht="12.75">
      <c r="A379" s="1"/>
      <c r="B379" s="95"/>
      <c r="C379" s="1"/>
      <c r="D379" s="61"/>
      <c r="E379" s="6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7"/>
      <c r="AC379" s="49"/>
      <c r="AD379" s="49"/>
      <c r="AE379" s="49"/>
      <c r="AF379" s="49"/>
      <c r="AG379" s="13"/>
      <c r="AH379" s="12"/>
    </row>
    <row r="380" spans="1:34" s="2" customFormat="1" ht="12.75">
      <c r="A380" s="1"/>
      <c r="B380" s="95"/>
      <c r="C380" s="1"/>
      <c r="D380" s="61"/>
      <c r="E380" s="6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7"/>
      <c r="AC380" s="49"/>
      <c r="AD380" s="49"/>
      <c r="AE380" s="49"/>
      <c r="AF380" s="49"/>
      <c r="AG380" s="13"/>
      <c r="AH380" s="12"/>
    </row>
    <row r="381" spans="1:34" s="2" customFormat="1" ht="12.75">
      <c r="A381" s="1"/>
      <c r="B381" s="95"/>
      <c r="C381" s="1"/>
      <c r="D381" s="61"/>
      <c r="E381" s="6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7"/>
      <c r="AC381" s="49"/>
      <c r="AD381" s="49"/>
      <c r="AE381" s="49"/>
      <c r="AF381" s="49"/>
      <c r="AG381" s="13"/>
      <c r="AH381" s="12"/>
    </row>
    <row r="382" spans="1:34" s="2" customFormat="1" ht="12.75">
      <c r="A382" s="1"/>
      <c r="B382" s="95"/>
      <c r="C382" s="1"/>
      <c r="D382" s="61"/>
      <c r="E382" s="6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7"/>
      <c r="AC382" s="49"/>
      <c r="AD382" s="49"/>
      <c r="AE382" s="49"/>
      <c r="AF382" s="49"/>
      <c r="AG382" s="13"/>
      <c r="AH382" s="12"/>
    </row>
    <row r="383" spans="1:34" s="2" customFormat="1" ht="12.75">
      <c r="A383" s="1"/>
      <c r="B383" s="95"/>
      <c r="C383" s="1"/>
      <c r="D383" s="61"/>
      <c r="E383" s="6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7"/>
      <c r="AC383" s="49"/>
      <c r="AD383" s="49"/>
      <c r="AE383" s="49"/>
      <c r="AF383" s="49"/>
      <c r="AG383" s="13"/>
      <c r="AH383" s="12"/>
    </row>
    <row r="384" spans="1:34" s="2" customFormat="1" ht="12.75">
      <c r="A384" s="1"/>
      <c r="B384" s="95"/>
      <c r="C384" s="1"/>
      <c r="D384" s="61"/>
      <c r="E384" s="6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7"/>
      <c r="AC384" s="49"/>
      <c r="AD384" s="49"/>
      <c r="AE384" s="49"/>
      <c r="AF384" s="49"/>
      <c r="AG384" s="13"/>
      <c r="AH384" s="12"/>
    </row>
    <row r="385" spans="1:34" s="2" customFormat="1" ht="12.75">
      <c r="A385" s="1"/>
      <c r="B385" s="95"/>
      <c r="C385" s="1"/>
      <c r="D385" s="61"/>
      <c r="E385" s="6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7"/>
      <c r="AC385" s="49"/>
      <c r="AD385" s="49"/>
      <c r="AE385" s="49"/>
      <c r="AF385" s="49"/>
      <c r="AG385" s="13"/>
      <c r="AH385" s="12"/>
    </row>
    <row r="386" spans="1:34" s="2" customFormat="1" ht="12.75">
      <c r="A386" s="1"/>
      <c r="B386" s="95"/>
      <c r="C386" s="1"/>
      <c r="D386" s="61"/>
      <c r="E386" s="6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7"/>
      <c r="AC386" s="49"/>
      <c r="AD386" s="49"/>
      <c r="AE386" s="49"/>
      <c r="AF386" s="49"/>
      <c r="AG386" s="13"/>
      <c r="AH386" s="12"/>
    </row>
    <row r="387" spans="1:34" s="2" customFormat="1" ht="12.75">
      <c r="A387" s="1"/>
      <c r="B387" s="95"/>
      <c r="C387" s="1"/>
      <c r="D387" s="61"/>
      <c r="E387" s="6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7"/>
      <c r="AC387" s="49"/>
      <c r="AD387" s="49"/>
      <c r="AE387" s="49"/>
      <c r="AF387" s="49"/>
      <c r="AG387" s="13"/>
      <c r="AH387" s="12"/>
    </row>
    <row r="388" spans="1:34" s="2" customFormat="1" ht="12.75">
      <c r="A388" s="1"/>
      <c r="B388" s="95"/>
      <c r="C388" s="1"/>
      <c r="D388" s="61"/>
      <c r="E388" s="6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7"/>
      <c r="AC388" s="49"/>
      <c r="AD388" s="49"/>
      <c r="AE388" s="49"/>
      <c r="AF388" s="49"/>
      <c r="AG388" s="13"/>
      <c r="AH388" s="12"/>
    </row>
    <row r="389" spans="1:34" s="2" customFormat="1" ht="12.75">
      <c r="A389" s="1"/>
      <c r="B389" s="95"/>
      <c r="C389" s="1"/>
      <c r="D389" s="61"/>
      <c r="E389" s="6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7"/>
      <c r="AC389" s="49"/>
      <c r="AD389" s="49"/>
      <c r="AE389" s="49"/>
      <c r="AF389" s="49"/>
      <c r="AG389" s="13"/>
      <c r="AH389" s="12"/>
    </row>
    <row r="390" spans="1:34" s="2" customFormat="1" ht="12.75">
      <c r="A390" s="1"/>
      <c r="B390" s="95"/>
      <c r="C390" s="1"/>
      <c r="D390" s="61"/>
      <c r="E390" s="6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7"/>
      <c r="AC390" s="49"/>
      <c r="AD390" s="49"/>
      <c r="AE390" s="49"/>
      <c r="AF390" s="49"/>
      <c r="AG390" s="13"/>
      <c r="AH390" s="12"/>
    </row>
    <row r="391" spans="1:34" s="2" customFormat="1" ht="12.75">
      <c r="A391" s="1"/>
      <c r="B391" s="95"/>
      <c r="C391" s="1"/>
      <c r="D391" s="61"/>
      <c r="E391" s="6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7"/>
      <c r="AC391" s="49"/>
      <c r="AD391" s="49"/>
      <c r="AE391" s="49"/>
      <c r="AF391" s="49"/>
      <c r="AG391" s="13"/>
      <c r="AH391" s="12"/>
    </row>
    <row r="392" spans="1:34" s="2" customFormat="1" ht="12.75">
      <c r="A392" s="1"/>
      <c r="B392" s="95"/>
      <c r="C392" s="1"/>
      <c r="D392" s="61"/>
      <c r="E392" s="6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7"/>
      <c r="AC392" s="49"/>
      <c r="AD392" s="49"/>
      <c r="AE392" s="49"/>
      <c r="AF392" s="49"/>
      <c r="AG392" s="13"/>
      <c r="AH392" s="12"/>
    </row>
    <row r="393" spans="1:34" s="2" customFormat="1" ht="12.75">
      <c r="A393" s="1"/>
      <c r="B393" s="95"/>
      <c r="C393" s="1"/>
      <c r="D393" s="61"/>
      <c r="E393" s="6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7"/>
      <c r="AC393" s="49"/>
      <c r="AD393" s="49"/>
      <c r="AE393" s="49"/>
      <c r="AF393" s="49"/>
      <c r="AG393" s="13"/>
      <c r="AH393" s="12"/>
    </row>
    <row r="394" spans="1:34" s="2" customFormat="1" ht="12.75">
      <c r="A394" s="1"/>
      <c r="B394" s="95"/>
      <c r="C394" s="1"/>
      <c r="D394" s="61"/>
      <c r="E394" s="6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7"/>
      <c r="AC394" s="49"/>
      <c r="AD394" s="49"/>
      <c r="AE394" s="49"/>
      <c r="AF394" s="49"/>
      <c r="AG394" s="13"/>
      <c r="AH394" s="12"/>
    </row>
    <row r="395" spans="1:34" s="2" customFormat="1" ht="12.75">
      <c r="A395" s="1"/>
      <c r="B395" s="95"/>
      <c r="C395" s="1"/>
      <c r="D395" s="61"/>
      <c r="E395" s="6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7"/>
      <c r="AC395" s="49"/>
      <c r="AD395" s="49"/>
      <c r="AE395" s="49"/>
      <c r="AF395" s="49"/>
      <c r="AG395" s="13"/>
      <c r="AH395" s="12"/>
    </row>
    <row r="396" spans="1:34" s="2" customFormat="1" ht="12.75">
      <c r="A396" s="1"/>
      <c r="B396" s="95"/>
      <c r="C396" s="1"/>
      <c r="D396" s="61"/>
      <c r="E396" s="6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7"/>
      <c r="AC396" s="49"/>
      <c r="AD396" s="49"/>
      <c r="AE396" s="49"/>
      <c r="AF396" s="49"/>
      <c r="AG396" s="13"/>
      <c r="AH396" s="12"/>
    </row>
    <row r="397" spans="1:34" s="2" customFormat="1" ht="12.75">
      <c r="A397" s="1"/>
      <c r="B397" s="95"/>
      <c r="C397" s="1"/>
      <c r="D397" s="61"/>
      <c r="E397" s="6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7"/>
      <c r="AC397" s="49"/>
      <c r="AD397" s="49"/>
      <c r="AE397" s="49"/>
      <c r="AF397" s="49"/>
      <c r="AG397" s="13"/>
      <c r="AH397" s="12"/>
    </row>
    <row r="398" spans="1:34" s="2" customFormat="1" ht="12.75">
      <c r="A398" s="1"/>
      <c r="B398" s="95"/>
      <c r="C398" s="1"/>
      <c r="D398" s="61"/>
      <c r="E398" s="6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7"/>
      <c r="AC398" s="49"/>
      <c r="AD398" s="49"/>
      <c r="AE398" s="49"/>
      <c r="AF398" s="49"/>
      <c r="AG398" s="13"/>
      <c r="AH398" s="12"/>
    </row>
    <row r="399" spans="1:34" s="2" customFormat="1" ht="12.75">
      <c r="A399" s="1"/>
      <c r="B399" s="95"/>
      <c r="C399" s="1"/>
      <c r="D399" s="61"/>
      <c r="E399" s="6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7"/>
      <c r="AC399" s="49"/>
      <c r="AD399" s="49"/>
      <c r="AE399" s="49"/>
      <c r="AF399" s="49"/>
      <c r="AG399" s="13"/>
      <c r="AH399" s="12"/>
    </row>
    <row r="400" spans="1:34" s="2" customFormat="1" ht="12.75">
      <c r="A400" s="1"/>
      <c r="B400" s="95"/>
      <c r="C400" s="1"/>
      <c r="D400" s="61"/>
      <c r="E400" s="6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7"/>
      <c r="AC400" s="49"/>
      <c r="AD400" s="49"/>
      <c r="AE400" s="49"/>
      <c r="AF400" s="49"/>
      <c r="AG400" s="13"/>
      <c r="AH400" s="12"/>
    </row>
    <row r="401" spans="1:34" s="2" customFormat="1" ht="12.75">
      <c r="A401" s="1"/>
      <c r="B401" s="95"/>
      <c r="C401" s="1"/>
      <c r="D401" s="61"/>
      <c r="E401" s="6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7"/>
      <c r="AC401" s="49"/>
      <c r="AD401" s="49"/>
      <c r="AE401" s="49"/>
      <c r="AF401" s="49"/>
      <c r="AG401" s="13"/>
      <c r="AH401" s="12"/>
    </row>
    <row r="402" spans="1:34" s="2" customFormat="1" ht="12.75">
      <c r="A402" s="1"/>
      <c r="B402" s="95"/>
      <c r="C402" s="1"/>
      <c r="D402" s="61"/>
      <c r="E402" s="6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7"/>
      <c r="AC402" s="49"/>
      <c r="AD402" s="49"/>
      <c r="AE402" s="49"/>
      <c r="AF402" s="49"/>
      <c r="AG402" s="13"/>
      <c r="AH402" s="12"/>
    </row>
    <row r="403" spans="1:34" s="2" customFormat="1" ht="12.75">
      <c r="A403" s="1"/>
      <c r="B403" s="95"/>
      <c r="C403" s="1"/>
      <c r="D403" s="61"/>
      <c r="E403" s="6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7"/>
      <c r="AC403" s="49"/>
      <c r="AD403" s="49"/>
      <c r="AE403" s="49"/>
      <c r="AF403" s="49"/>
      <c r="AG403" s="13"/>
      <c r="AH403" s="12"/>
    </row>
    <row r="404" spans="1:34" s="2" customFormat="1" ht="12.75">
      <c r="A404" s="1"/>
      <c r="B404" s="95"/>
      <c r="C404" s="1"/>
      <c r="D404" s="61"/>
      <c r="E404" s="6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7"/>
      <c r="AC404" s="49"/>
      <c r="AD404" s="49"/>
      <c r="AE404" s="49"/>
      <c r="AF404" s="49"/>
      <c r="AG404" s="13"/>
      <c r="AH404" s="12"/>
    </row>
    <row r="405" spans="1:34" s="2" customFormat="1" ht="12.75">
      <c r="A405" s="1"/>
      <c r="B405" s="95"/>
      <c r="C405" s="1"/>
      <c r="D405" s="61"/>
      <c r="E405" s="6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7"/>
      <c r="AC405" s="49"/>
      <c r="AD405" s="49"/>
      <c r="AE405" s="49"/>
      <c r="AF405" s="49"/>
      <c r="AG405" s="13"/>
      <c r="AH405" s="12"/>
    </row>
    <row r="406" spans="1:34" s="2" customFormat="1" ht="12.75">
      <c r="A406" s="1"/>
      <c r="B406" s="95"/>
      <c r="C406" s="1"/>
      <c r="D406" s="61"/>
      <c r="E406" s="6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7"/>
      <c r="AC406" s="49"/>
      <c r="AD406" s="49"/>
      <c r="AE406" s="49"/>
      <c r="AF406" s="49"/>
      <c r="AG406" s="13"/>
      <c r="AH406" s="12"/>
    </row>
    <row r="407" spans="1:34" s="2" customFormat="1" ht="12.75">
      <c r="A407" s="1"/>
      <c r="B407" s="95"/>
      <c r="C407" s="1"/>
      <c r="D407" s="61"/>
      <c r="E407" s="6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7"/>
      <c r="AC407" s="49"/>
      <c r="AD407" s="49"/>
      <c r="AE407" s="49"/>
      <c r="AF407" s="49"/>
      <c r="AG407" s="13"/>
      <c r="AH407" s="12"/>
    </row>
    <row r="408" spans="1:34" s="2" customFormat="1" ht="12.75">
      <c r="A408" s="1"/>
      <c r="B408" s="95"/>
      <c r="C408" s="1"/>
      <c r="D408" s="61"/>
      <c r="E408" s="6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7"/>
      <c r="AC408" s="49"/>
      <c r="AD408" s="49"/>
      <c r="AE408" s="49"/>
      <c r="AF408" s="49"/>
      <c r="AG408" s="13"/>
      <c r="AH408" s="12"/>
    </row>
    <row r="409" spans="1:34" s="2" customFormat="1" ht="12.75">
      <c r="A409" s="1"/>
      <c r="B409" s="95"/>
      <c r="C409" s="1"/>
      <c r="D409" s="61"/>
      <c r="E409" s="6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7"/>
      <c r="AC409" s="49"/>
      <c r="AD409" s="49"/>
      <c r="AE409" s="49"/>
      <c r="AF409" s="49"/>
      <c r="AG409" s="13"/>
      <c r="AH409" s="12"/>
    </row>
    <row r="410" spans="1:34" s="2" customFormat="1" ht="12.75">
      <c r="A410" s="1"/>
      <c r="B410" s="95"/>
      <c r="C410" s="1"/>
      <c r="D410" s="61"/>
      <c r="E410" s="6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7"/>
      <c r="AC410" s="49"/>
      <c r="AD410" s="49"/>
      <c r="AE410" s="49"/>
      <c r="AF410" s="49"/>
      <c r="AG410" s="13"/>
      <c r="AH410" s="12"/>
    </row>
    <row r="411" spans="1:34" s="2" customFormat="1" ht="12.75">
      <c r="A411" s="1"/>
      <c r="B411" s="95"/>
      <c r="C411" s="1"/>
      <c r="D411" s="61"/>
      <c r="E411" s="6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7"/>
      <c r="AC411" s="49"/>
      <c r="AD411" s="49"/>
      <c r="AE411" s="49"/>
      <c r="AF411" s="49"/>
      <c r="AG411" s="13"/>
      <c r="AH411" s="12"/>
    </row>
    <row r="412" spans="1:34" s="2" customFormat="1" ht="12.75">
      <c r="A412" s="1"/>
      <c r="B412" s="95"/>
      <c r="C412" s="1"/>
      <c r="D412" s="61"/>
      <c r="E412" s="6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7"/>
      <c r="AC412" s="49"/>
      <c r="AD412" s="49"/>
      <c r="AE412" s="49"/>
      <c r="AF412" s="49"/>
      <c r="AG412" s="13"/>
      <c r="AH412" s="12"/>
    </row>
    <row r="413" spans="1:34" s="2" customFormat="1" ht="12.75">
      <c r="A413" s="1"/>
      <c r="B413" s="95"/>
      <c r="C413" s="1"/>
      <c r="D413" s="61"/>
      <c r="E413" s="6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7"/>
      <c r="AC413" s="49"/>
      <c r="AD413" s="49"/>
      <c r="AE413" s="49"/>
      <c r="AF413" s="49"/>
      <c r="AG413" s="13"/>
      <c r="AH413" s="12"/>
    </row>
    <row r="414" spans="1:34" s="2" customFormat="1" ht="12.75">
      <c r="A414" s="1"/>
      <c r="B414" s="95"/>
      <c r="C414" s="1"/>
      <c r="D414" s="61"/>
      <c r="E414" s="6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7"/>
      <c r="AC414" s="49"/>
      <c r="AD414" s="49"/>
      <c r="AE414" s="49"/>
      <c r="AF414" s="49"/>
      <c r="AG414" s="13"/>
      <c r="AH414" s="12"/>
    </row>
    <row r="415" spans="1:34" s="2" customFormat="1" ht="12.75">
      <c r="A415" s="1"/>
      <c r="B415" s="95"/>
      <c r="C415" s="1"/>
      <c r="D415" s="61"/>
      <c r="E415" s="6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7"/>
      <c r="AC415" s="49"/>
      <c r="AD415" s="49"/>
      <c r="AE415" s="49"/>
      <c r="AF415" s="49"/>
      <c r="AG415" s="13"/>
      <c r="AH415" s="12"/>
    </row>
    <row r="416" spans="1:34" s="2" customFormat="1" ht="12.75">
      <c r="A416" s="1"/>
      <c r="B416" s="95"/>
      <c r="C416" s="1"/>
      <c r="D416" s="61"/>
      <c r="E416" s="6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7"/>
      <c r="AC416" s="49"/>
      <c r="AD416" s="49"/>
      <c r="AE416" s="49"/>
      <c r="AF416" s="49"/>
      <c r="AG416" s="13"/>
      <c r="AH416" s="12"/>
    </row>
    <row r="417" spans="1:34" s="2" customFormat="1" ht="12.75">
      <c r="A417" s="1"/>
      <c r="B417" s="95"/>
      <c r="C417" s="1"/>
      <c r="D417" s="61"/>
      <c r="E417" s="6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7"/>
      <c r="AC417" s="49"/>
      <c r="AD417" s="49"/>
      <c r="AE417" s="49"/>
      <c r="AF417" s="49"/>
      <c r="AG417" s="13"/>
      <c r="AH417" s="12"/>
    </row>
    <row r="418" spans="1:34" s="2" customFormat="1" ht="12.75">
      <c r="A418" s="1"/>
      <c r="B418" s="95"/>
      <c r="C418" s="1"/>
      <c r="D418" s="61"/>
      <c r="E418" s="6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7"/>
      <c r="AC418" s="49"/>
      <c r="AD418" s="49"/>
      <c r="AE418" s="49"/>
      <c r="AF418" s="49"/>
      <c r="AG418" s="13"/>
      <c r="AH418" s="12"/>
    </row>
    <row r="419" spans="1:34" s="2" customFormat="1" ht="12.75">
      <c r="A419" s="1"/>
      <c r="B419" s="95"/>
      <c r="C419" s="1"/>
      <c r="D419" s="61"/>
      <c r="E419" s="6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7"/>
      <c r="AC419" s="49"/>
      <c r="AD419" s="49"/>
      <c r="AE419" s="49"/>
      <c r="AF419" s="49"/>
      <c r="AG419" s="13"/>
      <c r="AH419" s="12"/>
    </row>
    <row r="420" spans="1:34" s="2" customFormat="1" ht="12.75">
      <c r="A420" s="1"/>
      <c r="B420" s="95"/>
      <c r="C420" s="1"/>
      <c r="D420" s="61"/>
      <c r="E420" s="6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7"/>
      <c r="AC420" s="49"/>
      <c r="AD420" s="49"/>
      <c r="AE420" s="49"/>
      <c r="AF420" s="49"/>
      <c r="AG420" s="13"/>
      <c r="AH420" s="12"/>
    </row>
    <row r="421" spans="1:34" s="2" customFormat="1" ht="12.75">
      <c r="A421" s="1"/>
      <c r="B421" s="95"/>
      <c r="C421" s="1"/>
      <c r="D421" s="61"/>
      <c r="E421" s="6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7"/>
      <c r="AC421" s="49"/>
      <c r="AD421" s="49"/>
      <c r="AE421" s="49"/>
      <c r="AF421" s="49"/>
      <c r="AG421" s="13"/>
      <c r="AH421" s="12"/>
    </row>
    <row r="422" spans="1:34" s="2" customFormat="1" ht="12.75">
      <c r="A422" s="1"/>
      <c r="B422" s="95"/>
      <c r="C422" s="1"/>
      <c r="D422" s="61"/>
      <c r="E422" s="6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7"/>
      <c r="AC422" s="49"/>
      <c r="AD422" s="49"/>
      <c r="AE422" s="49"/>
      <c r="AF422" s="49"/>
      <c r="AG422" s="13"/>
      <c r="AH422" s="12"/>
    </row>
    <row r="423" spans="1:34" s="2" customFormat="1" ht="12.75">
      <c r="A423" s="1"/>
      <c r="B423" s="95"/>
      <c r="C423" s="1"/>
      <c r="D423" s="61"/>
      <c r="E423" s="6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7"/>
      <c r="AC423" s="49"/>
      <c r="AD423" s="49"/>
      <c r="AE423" s="49"/>
      <c r="AF423" s="49"/>
      <c r="AG423" s="13"/>
      <c r="AH423" s="12"/>
    </row>
    <row r="424" spans="1:34" s="2" customFormat="1" ht="12.75">
      <c r="A424" s="1"/>
      <c r="B424" s="95"/>
      <c r="C424" s="1"/>
      <c r="D424" s="61"/>
      <c r="E424" s="6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7"/>
      <c r="AC424" s="49"/>
      <c r="AD424" s="49"/>
      <c r="AE424" s="49"/>
      <c r="AF424" s="49"/>
      <c r="AG424" s="13"/>
      <c r="AH424" s="12"/>
    </row>
    <row r="425" spans="1:34" s="2" customFormat="1" ht="12.75">
      <c r="A425" s="1"/>
      <c r="B425" s="95"/>
      <c r="C425" s="1"/>
      <c r="D425" s="61"/>
      <c r="E425" s="6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7"/>
      <c r="AC425" s="49"/>
      <c r="AD425" s="49"/>
      <c r="AE425" s="49"/>
      <c r="AF425" s="49"/>
      <c r="AG425" s="13"/>
      <c r="AH425" s="12"/>
    </row>
    <row r="426" spans="1:34" s="2" customFormat="1" ht="12.75">
      <c r="A426" s="1"/>
      <c r="B426" s="95"/>
      <c r="C426" s="1"/>
      <c r="D426" s="61"/>
      <c r="E426" s="6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7"/>
      <c r="AC426" s="49"/>
      <c r="AD426" s="49"/>
      <c r="AE426" s="49"/>
      <c r="AF426" s="49"/>
      <c r="AG426" s="13"/>
      <c r="AH426" s="12"/>
    </row>
    <row r="427" spans="1:34" s="2" customFormat="1" ht="12.75">
      <c r="A427" s="1"/>
      <c r="B427" s="95"/>
      <c r="C427" s="1"/>
      <c r="D427" s="61"/>
      <c r="E427" s="6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7"/>
      <c r="AC427" s="49"/>
      <c r="AD427" s="49"/>
      <c r="AE427" s="49"/>
      <c r="AF427" s="49"/>
      <c r="AG427" s="13"/>
      <c r="AH427" s="12"/>
    </row>
    <row r="428" spans="1:34" s="2" customFormat="1" ht="12.75">
      <c r="A428" s="1"/>
      <c r="B428" s="95"/>
      <c r="C428" s="1"/>
      <c r="D428" s="61"/>
      <c r="E428" s="6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7"/>
      <c r="AC428" s="49"/>
      <c r="AD428" s="49"/>
      <c r="AE428" s="49"/>
      <c r="AF428" s="49"/>
      <c r="AG428" s="13"/>
      <c r="AH428" s="12"/>
    </row>
    <row r="429" spans="1:34" s="2" customFormat="1" ht="12.75">
      <c r="A429" s="1"/>
      <c r="B429" s="95"/>
      <c r="C429" s="1"/>
      <c r="D429" s="61"/>
      <c r="E429" s="6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7"/>
      <c r="AC429" s="49"/>
      <c r="AD429" s="49"/>
      <c r="AE429" s="49"/>
      <c r="AF429" s="49"/>
      <c r="AG429" s="13"/>
      <c r="AH429" s="12"/>
    </row>
    <row r="430" spans="1:34" s="2" customFormat="1" ht="12.75">
      <c r="A430" s="1"/>
      <c r="B430" s="95"/>
      <c r="C430" s="1"/>
      <c r="D430" s="61"/>
      <c r="E430" s="6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7"/>
      <c r="AC430" s="49"/>
      <c r="AD430" s="49"/>
      <c r="AE430" s="49"/>
      <c r="AF430" s="49"/>
      <c r="AG430" s="13"/>
      <c r="AH430" s="12"/>
    </row>
    <row r="431" spans="1:34" s="2" customFormat="1" ht="12.75">
      <c r="A431" s="1"/>
      <c r="B431" s="95"/>
      <c r="C431" s="1"/>
      <c r="D431" s="61"/>
      <c r="E431" s="6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7"/>
      <c r="AC431" s="49"/>
      <c r="AD431" s="49"/>
      <c r="AE431" s="49"/>
      <c r="AF431" s="49"/>
      <c r="AG431" s="13"/>
      <c r="AH431" s="12"/>
    </row>
    <row r="432" spans="1:34" s="2" customFormat="1" ht="12.75">
      <c r="A432" s="1"/>
      <c r="B432" s="95"/>
      <c r="C432" s="1"/>
      <c r="D432" s="61"/>
      <c r="E432" s="6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7"/>
      <c r="AC432" s="49"/>
      <c r="AD432" s="49"/>
      <c r="AE432" s="49"/>
      <c r="AF432" s="49"/>
      <c r="AG432" s="13"/>
      <c r="AH432" s="12"/>
    </row>
    <row r="433" spans="1:34" s="2" customFormat="1" ht="12.75">
      <c r="A433" s="1"/>
      <c r="B433" s="95"/>
      <c r="C433" s="1"/>
      <c r="D433" s="61"/>
      <c r="E433" s="6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7"/>
      <c r="AC433" s="49"/>
      <c r="AD433" s="49"/>
      <c r="AE433" s="49"/>
      <c r="AF433" s="49"/>
      <c r="AG433" s="13"/>
      <c r="AH433" s="12"/>
    </row>
    <row r="434" spans="1:34" s="2" customFormat="1" ht="12.75">
      <c r="A434" s="1"/>
      <c r="B434" s="95"/>
      <c r="C434" s="1"/>
      <c r="D434" s="61"/>
      <c r="E434" s="6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7"/>
      <c r="AC434" s="49"/>
      <c r="AD434" s="49"/>
      <c r="AE434" s="49"/>
      <c r="AF434" s="49"/>
      <c r="AG434" s="13"/>
      <c r="AH434" s="12"/>
    </row>
    <row r="435" spans="1:34" s="2" customFormat="1" ht="12.75">
      <c r="A435" s="1"/>
      <c r="B435" s="95"/>
      <c r="C435" s="1"/>
      <c r="D435" s="61"/>
      <c r="E435" s="6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7"/>
      <c r="AC435" s="49"/>
      <c r="AD435" s="49"/>
      <c r="AE435" s="49"/>
      <c r="AF435" s="49"/>
      <c r="AG435" s="13"/>
      <c r="AH435" s="12"/>
    </row>
    <row r="436" spans="1:34" s="2" customFormat="1" ht="12.75">
      <c r="A436" s="1"/>
      <c r="B436" s="95"/>
      <c r="C436" s="1"/>
      <c r="D436" s="61"/>
      <c r="E436" s="6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7"/>
      <c r="AC436" s="49"/>
      <c r="AD436" s="49"/>
      <c r="AE436" s="49"/>
      <c r="AF436" s="49"/>
      <c r="AG436" s="13"/>
      <c r="AH436" s="12"/>
    </row>
    <row r="437" spans="1:34" s="2" customFormat="1" ht="12.75">
      <c r="A437" s="1"/>
      <c r="B437" s="95"/>
      <c r="C437" s="1"/>
      <c r="D437" s="61"/>
      <c r="E437" s="6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7"/>
      <c r="AC437" s="49"/>
      <c r="AD437" s="49"/>
      <c r="AE437" s="49"/>
      <c r="AF437" s="49"/>
      <c r="AG437" s="13"/>
      <c r="AH437" s="12"/>
    </row>
    <row r="438" spans="1:34" s="2" customFormat="1" ht="12.75">
      <c r="A438" s="1"/>
      <c r="B438" s="95"/>
      <c r="C438" s="1"/>
      <c r="D438" s="61"/>
      <c r="E438" s="6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7"/>
      <c r="AC438" s="49"/>
      <c r="AD438" s="49"/>
      <c r="AE438" s="49"/>
      <c r="AF438" s="49"/>
      <c r="AG438" s="13"/>
      <c r="AH438" s="12"/>
    </row>
    <row r="439" spans="1:34" s="2" customFormat="1" ht="12.75">
      <c r="A439" s="1"/>
      <c r="B439" s="95"/>
      <c r="C439" s="1"/>
      <c r="D439" s="61"/>
      <c r="E439" s="6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7"/>
      <c r="AC439" s="49"/>
      <c r="AD439" s="49"/>
      <c r="AE439" s="49"/>
      <c r="AF439" s="49"/>
      <c r="AG439" s="13"/>
      <c r="AH439" s="12"/>
    </row>
    <row r="440" spans="1:34" s="2" customFormat="1" ht="12.75">
      <c r="A440" s="1"/>
      <c r="B440" s="95"/>
      <c r="C440" s="1"/>
      <c r="D440" s="61"/>
      <c r="E440" s="6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7"/>
      <c r="AC440" s="49"/>
      <c r="AD440" s="49"/>
      <c r="AE440" s="49"/>
      <c r="AF440" s="49"/>
      <c r="AG440" s="13"/>
      <c r="AH440" s="12"/>
    </row>
    <row r="441" spans="1:34" s="2" customFormat="1" ht="12.75">
      <c r="A441" s="1"/>
      <c r="B441" s="95"/>
      <c r="C441" s="1"/>
      <c r="D441" s="61"/>
      <c r="E441" s="6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7"/>
      <c r="AC441" s="49"/>
      <c r="AD441" s="49"/>
      <c r="AE441" s="49"/>
      <c r="AF441" s="49"/>
      <c r="AG441" s="13"/>
      <c r="AH441" s="12"/>
    </row>
    <row r="442" spans="1:34" s="2" customFormat="1" ht="12.75">
      <c r="A442" s="1"/>
      <c r="B442" s="95"/>
      <c r="C442" s="1"/>
      <c r="D442" s="61"/>
      <c r="E442" s="6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7"/>
      <c r="AC442" s="49"/>
      <c r="AD442" s="49"/>
      <c r="AE442" s="49"/>
      <c r="AF442" s="49"/>
      <c r="AG442" s="13"/>
      <c r="AH442" s="12"/>
    </row>
    <row r="443" spans="1:34" s="2" customFormat="1" ht="12.75">
      <c r="A443" s="1"/>
      <c r="B443" s="95"/>
      <c r="C443" s="1"/>
      <c r="D443" s="61"/>
      <c r="E443" s="6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7"/>
      <c r="AC443" s="49"/>
      <c r="AD443" s="49"/>
      <c r="AE443" s="49"/>
      <c r="AF443" s="49"/>
      <c r="AG443" s="13"/>
      <c r="AH443" s="12"/>
    </row>
    <row r="444" spans="1:34" s="2" customFormat="1" ht="12.75">
      <c r="A444" s="1"/>
      <c r="B444" s="95"/>
      <c r="C444" s="1"/>
      <c r="D444" s="61"/>
      <c r="E444" s="6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7"/>
      <c r="AC444" s="49"/>
      <c r="AD444" s="49"/>
      <c r="AE444" s="49"/>
      <c r="AF444" s="49"/>
      <c r="AG444" s="13"/>
      <c r="AH444" s="12"/>
    </row>
    <row r="445" spans="1:34" s="2" customFormat="1" ht="12.75">
      <c r="A445" s="1"/>
      <c r="B445" s="95"/>
      <c r="C445" s="1"/>
      <c r="D445" s="61"/>
      <c r="E445" s="6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7"/>
      <c r="AC445" s="49"/>
      <c r="AD445" s="49"/>
      <c r="AE445" s="49"/>
      <c r="AF445" s="49"/>
      <c r="AG445" s="13"/>
      <c r="AH445" s="12"/>
    </row>
    <row r="446" spans="1:34" s="2" customFormat="1" ht="12.75">
      <c r="A446" s="1"/>
      <c r="B446" s="95"/>
      <c r="C446" s="1"/>
      <c r="D446" s="61"/>
      <c r="E446" s="6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7"/>
      <c r="AC446" s="49"/>
      <c r="AD446" s="49"/>
      <c r="AE446" s="49"/>
      <c r="AF446" s="49"/>
      <c r="AG446" s="13"/>
      <c r="AH446" s="12"/>
    </row>
    <row r="447" spans="1:34" s="2" customFormat="1" ht="12.75">
      <c r="A447" s="1"/>
      <c r="B447" s="95"/>
      <c r="C447" s="1"/>
      <c r="D447" s="61"/>
      <c r="E447" s="6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7"/>
      <c r="AC447" s="49"/>
      <c r="AD447" s="49"/>
      <c r="AE447" s="49"/>
      <c r="AF447" s="49"/>
      <c r="AG447" s="13"/>
      <c r="AH447" s="12"/>
    </row>
    <row r="448" spans="1:34" s="2" customFormat="1" ht="12.75">
      <c r="A448" s="1"/>
      <c r="B448" s="95"/>
      <c r="C448" s="1"/>
      <c r="D448" s="61"/>
      <c r="E448" s="6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7"/>
      <c r="AC448" s="49"/>
      <c r="AD448" s="49"/>
      <c r="AE448" s="49"/>
      <c r="AF448" s="49"/>
      <c r="AG448" s="13"/>
      <c r="AH448" s="12"/>
    </row>
    <row r="449" spans="1:34" s="2" customFormat="1" ht="12.75">
      <c r="A449" s="1"/>
      <c r="B449" s="95"/>
      <c r="C449" s="1"/>
      <c r="D449" s="61"/>
      <c r="E449" s="6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7"/>
      <c r="AC449" s="49"/>
      <c r="AD449" s="49"/>
      <c r="AE449" s="49"/>
      <c r="AF449" s="49"/>
      <c r="AG449" s="13"/>
      <c r="AH449" s="12"/>
    </row>
    <row r="450" spans="1:34" s="2" customFormat="1" ht="12.75">
      <c r="A450" s="1"/>
      <c r="B450" s="95"/>
      <c r="C450" s="1"/>
      <c r="D450" s="61"/>
      <c r="E450" s="6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7"/>
      <c r="AC450" s="49"/>
      <c r="AD450" s="49"/>
      <c r="AE450" s="49"/>
      <c r="AF450" s="49"/>
      <c r="AG450" s="13"/>
      <c r="AH450" s="12"/>
    </row>
    <row r="451" spans="1:34" s="2" customFormat="1" ht="12.75">
      <c r="A451" s="1"/>
      <c r="B451" s="95"/>
      <c r="C451" s="1"/>
      <c r="D451" s="61"/>
      <c r="E451" s="6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7"/>
      <c r="AC451" s="49"/>
      <c r="AD451" s="49"/>
      <c r="AE451" s="49"/>
      <c r="AF451" s="49"/>
      <c r="AG451" s="13"/>
      <c r="AH451" s="12"/>
    </row>
    <row r="452" spans="1:34" s="2" customFormat="1" ht="12.75">
      <c r="A452" s="1"/>
      <c r="B452" s="95"/>
      <c r="C452" s="1"/>
      <c r="D452" s="61"/>
      <c r="E452" s="6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7"/>
      <c r="AC452" s="49"/>
      <c r="AD452" s="49"/>
      <c r="AE452" s="49"/>
      <c r="AF452" s="49"/>
      <c r="AG452" s="13"/>
      <c r="AH452" s="12"/>
    </row>
    <row r="453" spans="1:34" s="2" customFormat="1" ht="12.75">
      <c r="A453" s="1"/>
      <c r="B453" s="95"/>
      <c r="C453" s="1"/>
      <c r="D453" s="61"/>
      <c r="E453" s="6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7"/>
      <c r="AC453" s="49"/>
      <c r="AD453" s="49"/>
      <c r="AE453" s="49"/>
      <c r="AF453" s="49"/>
      <c r="AG453" s="13"/>
      <c r="AH453" s="12"/>
    </row>
    <row r="454" spans="1:34" s="2" customFormat="1" ht="12.75">
      <c r="A454" s="1"/>
      <c r="B454" s="95"/>
      <c r="C454" s="1"/>
      <c r="D454" s="61"/>
      <c r="E454" s="6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7"/>
      <c r="AC454" s="49"/>
      <c r="AD454" s="49"/>
      <c r="AE454" s="49"/>
      <c r="AF454" s="49"/>
      <c r="AG454" s="13"/>
      <c r="AH454" s="12"/>
    </row>
    <row r="455" spans="1:34" s="2" customFormat="1" ht="12.75">
      <c r="A455" s="1"/>
      <c r="B455" s="95"/>
      <c r="C455" s="1"/>
      <c r="D455" s="61"/>
      <c r="E455" s="6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7"/>
      <c r="AC455" s="49"/>
      <c r="AD455" s="49"/>
      <c r="AE455" s="49"/>
      <c r="AF455" s="49"/>
      <c r="AG455" s="13"/>
      <c r="AH455" s="12"/>
    </row>
    <row r="456" spans="1:34" s="2" customFormat="1" ht="12.75">
      <c r="A456" s="1"/>
      <c r="B456" s="95"/>
      <c r="C456" s="1"/>
      <c r="D456" s="61"/>
      <c r="E456" s="6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7"/>
      <c r="AC456" s="49"/>
      <c r="AD456" s="49"/>
      <c r="AE456" s="49"/>
      <c r="AF456" s="49"/>
      <c r="AG456" s="13"/>
      <c r="AH456" s="12"/>
    </row>
    <row r="457" spans="1:34" s="2" customFormat="1" ht="12.75">
      <c r="A457" s="1"/>
      <c r="B457" s="95"/>
      <c r="C457" s="1"/>
      <c r="D457" s="61"/>
      <c r="E457" s="6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7"/>
      <c r="AC457" s="49"/>
      <c r="AD457" s="49"/>
      <c r="AE457" s="49"/>
      <c r="AF457" s="49"/>
      <c r="AG457" s="13"/>
      <c r="AH457" s="12"/>
    </row>
    <row r="458" spans="1:34" s="2" customFormat="1" ht="12.75">
      <c r="A458" s="1"/>
      <c r="B458" s="95"/>
      <c r="C458" s="1"/>
      <c r="D458" s="61"/>
      <c r="E458" s="6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7"/>
      <c r="AC458" s="49"/>
      <c r="AD458" s="49"/>
      <c r="AE458" s="49"/>
      <c r="AF458" s="49"/>
      <c r="AG458" s="13"/>
      <c r="AH458" s="12"/>
    </row>
    <row r="459" spans="1:34" s="2" customFormat="1" ht="12.75">
      <c r="A459" s="1"/>
      <c r="B459" s="95"/>
      <c r="C459" s="1"/>
      <c r="D459" s="61"/>
      <c r="E459" s="6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7"/>
      <c r="AC459" s="49"/>
      <c r="AD459" s="49"/>
      <c r="AE459" s="49"/>
      <c r="AF459" s="49"/>
      <c r="AG459" s="13"/>
      <c r="AH459" s="12"/>
    </row>
    <row r="460" spans="1:34" s="2" customFormat="1" ht="12.75">
      <c r="A460" s="1"/>
      <c r="B460" s="95"/>
      <c r="C460" s="1"/>
      <c r="D460" s="61"/>
      <c r="E460" s="6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7"/>
      <c r="AC460" s="49"/>
      <c r="AD460" s="49"/>
      <c r="AE460" s="49"/>
      <c r="AF460" s="49"/>
      <c r="AG460" s="13"/>
      <c r="AH460" s="12"/>
    </row>
    <row r="461" spans="1:34" s="2" customFormat="1" ht="12.75">
      <c r="A461" s="1"/>
      <c r="B461" s="95"/>
      <c r="C461" s="1"/>
      <c r="D461" s="61"/>
      <c r="E461" s="6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7"/>
      <c r="AC461" s="49"/>
      <c r="AD461" s="49"/>
      <c r="AE461" s="49"/>
      <c r="AF461" s="49"/>
      <c r="AG461" s="13"/>
      <c r="AH461" s="12"/>
    </row>
    <row r="462" spans="1:34" s="2" customFormat="1" ht="12.75">
      <c r="A462" s="1"/>
      <c r="B462" s="95"/>
      <c r="C462" s="1"/>
      <c r="D462" s="61"/>
      <c r="E462" s="6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7"/>
      <c r="AC462" s="49"/>
      <c r="AD462" s="49"/>
      <c r="AE462" s="49"/>
      <c r="AF462" s="49"/>
      <c r="AG462" s="13"/>
      <c r="AH462" s="12"/>
    </row>
    <row r="463" spans="1:34" s="2" customFormat="1" ht="12.75">
      <c r="A463" s="1"/>
      <c r="B463" s="95"/>
      <c r="C463" s="1"/>
      <c r="D463" s="61"/>
      <c r="E463" s="6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7"/>
      <c r="AC463" s="49"/>
      <c r="AD463" s="49"/>
      <c r="AE463" s="49"/>
      <c r="AF463" s="49"/>
      <c r="AG463" s="13"/>
      <c r="AH463" s="12"/>
    </row>
    <row r="464" spans="1:34" s="2" customFormat="1" ht="12.75">
      <c r="A464" s="1"/>
      <c r="B464" s="95"/>
      <c r="C464" s="1"/>
      <c r="D464" s="61"/>
      <c r="E464" s="6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7"/>
      <c r="AC464" s="49"/>
      <c r="AD464" s="49"/>
      <c r="AE464" s="49"/>
      <c r="AF464" s="49"/>
      <c r="AG464" s="13"/>
      <c r="AH464" s="12"/>
    </row>
    <row r="465" spans="1:34" s="2" customFormat="1" ht="12.75">
      <c r="A465" s="1"/>
      <c r="B465" s="95"/>
      <c r="C465" s="1"/>
      <c r="D465" s="61"/>
      <c r="E465" s="6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7"/>
      <c r="AC465" s="49"/>
      <c r="AD465" s="49"/>
      <c r="AE465" s="49"/>
      <c r="AF465" s="49"/>
      <c r="AG465" s="13"/>
      <c r="AH465" s="12"/>
    </row>
    <row r="466" spans="1:34" s="2" customFormat="1" ht="12.75">
      <c r="A466" s="1"/>
      <c r="B466" s="95"/>
      <c r="C466" s="1"/>
      <c r="D466" s="61"/>
      <c r="E466" s="6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7"/>
      <c r="AC466" s="49"/>
      <c r="AD466" s="49"/>
      <c r="AE466" s="49"/>
      <c r="AF466" s="49"/>
      <c r="AG466" s="13"/>
      <c r="AH466" s="12"/>
    </row>
    <row r="467" spans="1:34" s="2" customFormat="1" ht="12.75">
      <c r="A467" s="1"/>
      <c r="B467" s="95"/>
      <c r="C467" s="1"/>
      <c r="D467" s="61"/>
      <c r="E467" s="6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7"/>
      <c r="AC467" s="49"/>
      <c r="AD467" s="49"/>
      <c r="AE467" s="49"/>
      <c r="AF467" s="49"/>
      <c r="AG467" s="13"/>
      <c r="AH467" s="12"/>
    </row>
    <row r="468" spans="1:34" s="2" customFormat="1" ht="12.75">
      <c r="A468" s="1"/>
      <c r="B468" s="95"/>
      <c r="C468" s="1"/>
      <c r="D468" s="61"/>
      <c r="E468" s="6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7"/>
      <c r="AC468" s="49"/>
      <c r="AD468" s="49"/>
      <c r="AE468" s="49"/>
      <c r="AF468" s="49"/>
      <c r="AG468" s="13"/>
      <c r="AH468" s="12"/>
    </row>
    <row r="469" spans="1:34" s="2" customFormat="1" ht="12.75">
      <c r="A469" s="1"/>
      <c r="B469" s="95"/>
      <c r="C469" s="1"/>
      <c r="D469" s="61"/>
      <c r="E469" s="6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7"/>
      <c r="AC469" s="49"/>
      <c r="AD469" s="49"/>
      <c r="AE469" s="49"/>
      <c r="AF469" s="49"/>
      <c r="AG469" s="13"/>
      <c r="AH469" s="12"/>
    </row>
    <row r="470" spans="1:34" s="2" customFormat="1" ht="12.75">
      <c r="A470" s="1"/>
      <c r="B470" s="95"/>
      <c r="C470" s="1"/>
      <c r="D470" s="61"/>
      <c r="E470" s="6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7"/>
      <c r="AC470" s="49"/>
      <c r="AD470" s="49"/>
      <c r="AE470" s="49"/>
      <c r="AF470" s="49"/>
      <c r="AG470" s="13"/>
      <c r="AH470" s="12"/>
    </row>
    <row r="471" spans="1:34" s="2" customFormat="1" ht="12.75">
      <c r="A471" s="1"/>
      <c r="B471" s="95"/>
      <c r="C471" s="1"/>
      <c r="D471" s="61"/>
      <c r="E471" s="6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7"/>
      <c r="AC471" s="49"/>
      <c r="AD471" s="49"/>
      <c r="AE471" s="49"/>
      <c r="AF471" s="49"/>
      <c r="AG471" s="13"/>
      <c r="AH471" s="12"/>
    </row>
    <row r="472" spans="1:34" s="2" customFormat="1" ht="12.75">
      <c r="A472" s="1"/>
      <c r="B472" s="95"/>
      <c r="C472" s="1"/>
      <c r="D472" s="61"/>
      <c r="E472" s="6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7"/>
      <c r="AC472" s="49"/>
      <c r="AD472" s="49"/>
      <c r="AE472" s="49"/>
      <c r="AF472" s="49"/>
      <c r="AG472" s="13"/>
      <c r="AH472" s="12"/>
    </row>
    <row r="473" spans="1:34" s="2" customFormat="1" ht="12.75">
      <c r="A473" s="1"/>
      <c r="B473" s="95"/>
      <c r="C473" s="1"/>
      <c r="D473" s="61"/>
      <c r="E473" s="6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7"/>
      <c r="AC473" s="49"/>
      <c r="AD473" s="49"/>
      <c r="AE473" s="49"/>
      <c r="AF473" s="49"/>
      <c r="AG473" s="13"/>
      <c r="AH473" s="12"/>
    </row>
    <row r="474" spans="1:34" s="2" customFormat="1" ht="12.75">
      <c r="A474" s="1"/>
      <c r="B474" s="95"/>
      <c r="C474" s="1"/>
      <c r="D474" s="61"/>
      <c r="E474" s="6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7"/>
      <c r="AC474" s="49"/>
      <c r="AD474" s="49"/>
      <c r="AE474" s="49"/>
      <c r="AF474" s="49"/>
      <c r="AG474" s="13"/>
      <c r="AH474" s="12"/>
    </row>
    <row r="475" spans="1:34" s="2" customFormat="1" ht="12.75">
      <c r="A475" s="1"/>
      <c r="B475" s="95"/>
      <c r="C475" s="1"/>
      <c r="D475" s="61"/>
      <c r="E475" s="6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7"/>
      <c r="AC475" s="49"/>
      <c r="AD475" s="49"/>
      <c r="AE475" s="49"/>
      <c r="AF475" s="49"/>
      <c r="AG475" s="13"/>
      <c r="AH475" s="12"/>
    </row>
  </sheetData>
  <mergeCells count="1335">
    <mergeCell ref="D27:G27"/>
    <mergeCell ref="S167:W167"/>
    <mergeCell ref="Q167:R167"/>
    <mergeCell ref="M167:O167"/>
    <mergeCell ref="H167:J167"/>
    <mergeCell ref="D31:G31"/>
    <mergeCell ref="D32:G32"/>
    <mergeCell ref="D28:G28"/>
    <mergeCell ref="D29:G29"/>
    <mergeCell ref="D35:G35"/>
    <mergeCell ref="D36:G36"/>
    <mergeCell ref="D33:G33"/>
    <mergeCell ref="D34:G34"/>
    <mergeCell ref="D43:G43"/>
    <mergeCell ref="D44:G44"/>
    <mergeCell ref="D37:G37"/>
    <mergeCell ref="D39:G39"/>
    <mergeCell ref="D40:G40"/>
    <mergeCell ref="D41:G41"/>
    <mergeCell ref="D42:G42"/>
    <mergeCell ref="D38:G38"/>
    <mergeCell ref="D47:G47"/>
    <mergeCell ref="D48:G48"/>
    <mergeCell ref="D45:G45"/>
    <mergeCell ref="B46:G46"/>
    <mergeCell ref="D51:G51"/>
    <mergeCell ref="B52:G52"/>
    <mergeCell ref="D49:G49"/>
    <mergeCell ref="D50:G50"/>
    <mergeCell ref="D55:G55"/>
    <mergeCell ref="D56:G56"/>
    <mergeCell ref="D53:G53"/>
    <mergeCell ref="D54:G54"/>
    <mergeCell ref="D59:G59"/>
    <mergeCell ref="D60:G60"/>
    <mergeCell ref="D57:G57"/>
    <mergeCell ref="D58:G58"/>
    <mergeCell ref="D63:G63"/>
    <mergeCell ref="D64:G64"/>
    <mergeCell ref="D61:G61"/>
    <mergeCell ref="D62:G62"/>
    <mergeCell ref="D67:G67"/>
    <mergeCell ref="D68:G68"/>
    <mergeCell ref="D65:G65"/>
    <mergeCell ref="D66:G66"/>
    <mergeCell ref="D71:G71"/>
    <mergeCell ref="D72:G72"/>
    <mergeCell ref="D69:G69"/>
    <mergeCell ref="D70:G70"/>
    <mergeCell ref="D75:G75"/>
    <mergeCell ref="D76:G76"/>
    <mergeCell ref="D73:G73"/>
    <mergeCell ref="D74:G74"/>
    <mergeCell ref="D79:G79"/>
    <mergeCell ref="D80:G80"/>
    <mergeCell ref="D77:G77"/>
    <mergeCell ref="D78:G78"/>
    <mergeCell ref="D83:G83"/>
    <mergeCell ref="D84:G84"/>
    <mergeCell ref="D81:G81"/>
    <mergeCell ref="D82:G82"/>
    <mergeCell ref="D87:G87"/>
    <mergeCell ref="D88:G88"/>
    <mergeCell ref="D85:G85"/>
    <mergeCell ref="D86:G86"/>
    <mergeCell ref="D91:G91"/>
    <mergeCell ref="D92:G92"/>
    <mergeCell ref="D89:G89"/>
    <mergeCell ref="D90:G90"/>
    <mergeCell ref="D95:G95"/>
    <mergeCell ref="D96:G96"/>
    <mergeCell ref="D93:G93"/>
    <mergeCell ref="D94:G94"/>
    <mergeCell ref="D99:G99"/>
    <mergeCell ref="D100:G100"/>
    <mergeCell ref="D97:G97"/>
    <mergeCell ref="D98:G98"/>
    <mergeCell ref="D103:G103"/>
    <mergeCell ref="D104:G104"/>
    <mergeCell ref="D101:G101"/>
    <mergeCell ref="D102:G102"/>
    <mergeCell ref="D107:G107"/>
    <mergeCell ref="D108:G108"/>
    <mergeCell ref="D105:G105"/>
    <mergeCell ref="D106:G106"/>
    <mergeCell ref="D111:G111"/>
    <mergeCell ref="D113:G113"/>
    <mergeCell ref="D109:G109"/>
    <mergeCell ref="D110:G110"/>
    <mergeCell ref="D116:G116"/>
    <mergeCell ref="D117:G117"/>
    <mergeCell ref="D114:G114"/>
    <mergeCell ref="D115:G115"/>
    <mergeCell ref="D120:G120"/>
    <mergeCell ref="D121:G121"/>
    <mergeCell ref="D118:G118"/>
    <mergeCell ref="D119:G119"/>
    <mergeCell ref="D124:G124"/>
    <mergeCell ref="D125:G125"/>
    <mergeCell ref="D122:G122"/>
    <mergeCell ref="D123:G123"/>
    <mergeCell ref="D128:G128"/>
    <mergeCell ref="D129:G129"/>
    <mergeCell ref="D126:G126"/>
    <mergeCell ref="D127:G127"/>
    <mergeCell ref="D132:G132"/>
    <mergeCell ref="D133:G133"/>
    <mergeCell ref="D130:G130"/>
    <mergeCell ref="D131:G131"/>
    <mergeCell ref="D136:G136"/>
    <mergeCell ref="D137:G137"/>
    <mergeCell ref="D134:G134"/>
    <mergeCell ref="D135:G135"/>
    <mergeCell ref="D140:G140"/>
    <mergeCell ref="D141:G141"/>
    <mergeCell ref="D138:G138"/>
    <mergeCell ref="D139:G139"/>
    <mergeCell ref="D144:G144"/>
    <mergeCell ref="D145:G145"/>
    <mergeCell ref="D142:G142"/>
    <mergeCell ref="D143:G143"/>
    <mergeCell ref="D148:G148"/>
    <mergeCell ref="D149:G149"/>
    <mergeCell ref="D146:G146"/>
    <mergeCell ref="D147:G147"/>
    <mergeCell ref="D152:G152"/>
    <mergeCell ref="D153:G153"/>
    <mergeCell ref="D150:G150"/>
    <mergeCell ref="D151:G151"/>
    <mergeCell ref="D156:G156"/>
    <mergeCell ref="D157:G157"/>
    <mergeCell ref="D154:G154"/>
    <mergeCell ref="D155:G155"/>
    <mergeCell ref="D160:G160"/>
    <mergeCell ref="B161:G161"/>
    <mergeCell ref="D158:G158"/>
    <mergeCell ref="D159:G159"/>
    <mergeCell ref="D164:G164"/>
    <mergeCell ref="D165:G165"/>
    <mergeCell ref="D162:G162"/>
    <mergeCell ref="D163:G163"/>
    <mergeCell ref="D168:G168"/>
    <mergeCell ref="D169:G169"/>
    <mergeCell ref="D166:G166"/>
    <mergeCell ref="B167:G167"/>
    <mergeCell ref="D172:G172"/>
    <mergeCell ref="D173:G173"/>
    <mergeCell ref="D170:G170"/>
    <mergeCell ref="D171:G171"/>
    <mergeCell ref="D176:G176"/>
    <mergeCell ref="D177:G177"/>
    <mergeCell ref="D174:G174"/>
    <mergeCell ref="D175:G175"/>
    <mergeCell ref="B180:G180"/>
    <mergeCell ref="D181:G181"/>
    <mergeCell ref="D178:G178"/>
    <mergeCell ref="D179:G179"/>
    <mergeCell ref="D184:G184"/>
    <mergeCell ref="D185:G185"/>
    <mergeCell ref="D182:G182"/>
    <mergeCell ref="D183:G183"/>
    <mergeCell ref="D188:G188"/>
    <mergeCell ref="D189:G189"/>
    <mergeCell ref="D186:G186"/>
    <mergeCell ref="D187:G187"/>
    <mergeCell ref="D192:G192"/>
    <mergeCell ref="B193:G193"/>
    <mergeCell ref="D190:G190"/>
    <mergeCell ref="D191:G191"/>
    <mergeCell ref="D196:G196"/>
    <mergeCell ref="D197:G197"/>
    <mergeCell ref="D194:G194"/>
    <mergeCell ref="D195:G195"/>
    <mergeCell ref="D200:G200"/>
    <mergeCell ref="B201:G201"/>
    <mergeCell ref="D198:G198"/>
    <mergeCell ref="D199:G199"/>
    <mergeCell ref="D204:G204"/>
    <mergeCell ref="D205:G205"/>
    <mergeCell ref="B202:G202"/>
    <mergeCell ref="D203:G203"/>
    <mergeCell ref="D208:G208"/>
    <mergeCell ref="D209:G209"/>
    <mergeCell ref="D206:G206"/>
    <mergeCell ref="D207:G207"/>
    <mergeCell ref="D212:G212"/>
    <mergeCell ref="D215:G215"/>
    <mergeCell ref="D210:G210"/>
    <mergeCell ref="D211:G211"/>
    <mergeCell ref="D213:E213"/>
    <mergeCell ref="D214:E214"/>
    <mergeCell ref="D218:G218"/>
    <mergeCell ref="D219:G219"/>
    <mergeCell ref="D216:G216"/>
    <mergeCell ref="D217:G217"/>
    <mergeCell ref="D222:G222"/>
    <mergeCell ref="D223:G223"/>
    <mergeCell ref="B220:G220"/>
    <mergeCell ref="B221:G221"/>
    <mergeCell ref="D226:G226"/>
    <mergeCell ref="D227:G227"/>
    <mergeCell ref="D224:G224"/>
    <mergeCell ref="D225:G225"/>
    <mergeCell ref="D230:G230"/>
    <mergeCell ref="D231:G231"/>
    <mergeCell ref="D228:G228"/>
    <mergeCell ref="D229:G229"/>
    <mergeCell ref="D234:G234"/>
    <mergeCell ref="D235:G235"/>
    <mergeCell ref="D232:G232"/>
    <mergeCell ref="D233:G233"/>
    <mergeCell ref="D238:G238"/>
    <mergeCell ref="D239:G239"/>
    <mergeCell ref="D236:G236"/>
    <mergeCell ref="D237:G237"/>
    <mergeCell ref="D242:G242"/>
    <mergeCell ref="D243:G243"/>
    <mergeCell ref="D240:G240"/>
    <mergeCell ref="D241:G241"/>
    <mergeCell ref="D246:G246"/>
    <mergeCell ref="D247:G247"/>
    <mergeCell ref="D244:G244"/>
    <mergeCell ref="D245:G245"/>
    <mergeCell ref="D250:G250"/>
    <mergeCell ref="D251:G251"/>
    <mergeCell ref="D248:G248"/>
    <mergeCell ref="D249:G249"/>
    <mergeCell ref="D254:G254"/>
    <mergeCell ref="D255:G255"/>
    <mergeCell ref="D252:G252"/>
    <mergeCell ref="D253:G253"/>
    <mergeCell ref="D258:G258"/>
    <mergeCell ref="D259:G259"/>
    <mergeCell ref="D256:G256"/>
    <mergeCell ref="D257:G257"/>
    <mergeCell ref="B262:G262"/>
    <mergeCell ref="B263:G263"/>
    <mergeCell ref="D260:G260"/>
    <mergeCell ref="D261:G261"/>
    <mergeCell ref="D266:G266"/>
    <mergeCell ref="D267:G267"/>
    <mergeCell ref="D264:G264"/>
    <mergeCell ref="D265:G265"/>
    <mergeCell ref="D273:G273"/>
    <mergeCell ref="D270:G270"/>
    <mergeCell ref="D271:G271"/>
    <mergeCell ref="D268:G268"/>
    <mergeCell ref="D269:G269"/>
    <mergeCell ref="D280:G280"/>
    <mergeCell ref="D278:G278"/>
    <mergeCell ref="D279:G279"/>
    <mergeCell ref="D276:G276"/>
    <mergeCell ref="D277:G277"/>
    <mergeCell ref="D274:G274"/>
    <mergeCell ref="D275:G275"/>
    <mergeCell ref="D272:G272"/>
    <mergeCell ref="D13:G13"/>
    <mergeCell ref="D14:G14"/>
    <mergeCell ref="D17:G17"/>
    <mergeCell ref="B18:G18"/>
    <mergeCell ref="D15:G15"/>
    <mergeCell ref="D16:G16"/>
    <mergeCell ref="D24:G24"/>
    <mergeCell ref="D22:G22"/>
    <mergeCell ref="B19:G19"/>
    <mergeCell ref="B20:G20"/>
    <mergeCell ref="B4:D4"/>
    <mergeCell ref="D7:G7"/>
    <mergeCell ref="B8:G8"/>
    <mergeCell ref="B9:G9"/>
    <mergeCell ref="B11:G11"/>
    <mergeCell ref="D12:G12"/>
    <mergeCell ref="B21:G21"/>
    <mergeCell ref="B2:F2"/>
    <mergeCell ref="W2:Z2"/>
    <mergeCell ref="B3:E3"/>
    <mergeCell ref="R3:T3"/>
    <mergeCell ref="W3:Z3"/>
    <mergeCell ref="D26:G26"/>
    <mergeCell ref="D25:G25"/>
    <mergeCell ref="D23:G23"/>
    <mergeCell ref="S7:W7"/>
    <mergeCell ref="H7:J7"/>
    <mergeCell ref="M7:O7"/>
    <mergeCell ref="Q7:R7"/>
    <mergeCell ref="S8:W8"/>
    <mergeCell ref="H9:J9"/>
    <mergeCell ref="M9:O9"/>
    <mergeCell ref="S28:W28"/>
    <mergeCell ref="H29:J29"/>
    <mergeCell ref="M29:O29"/>
    <mergeCell ref="Q29:R29"/>
    <mergeCell ref="S29:W29"/>
    <mergeCell ref="H28:J28"/>
    <mergeCell ref="M28:O28"/>
    <mergeCell ref="Q28:R28"/>
    <mergeCell ref="S31:W31"/>
    <mergeCell ref="H32:J32"/>
    <mergeCell ref="M32:O32"/>
    <mergeCell ref="Q32:R32"/>
    <mergeCell ref="S32:W32"/>
    <mergeCell ref="H31:J31"/>
    <mergeCell ref="M31:O31"/>
    <mergeCell ref="Q31:R31"/>
    <mergeCell ref="S33:W33"/>
    <mergeCell ref="H34:J34"/>
    <mergeCell ref="M34:O34"/>
    <mergeCell ref="Q34:R34"/>
    <mergeCell ref="S34:W34"/>
    <mergeCell ref="H33:J33"/>
    <mergeCell ref="M33:O33"/>
    <mergeCell ref="Q33:R33"/>
    <mergeCell ref="S35:W35"/>
    <mergeCell ref="H36:J36"/>
    <mergeCell ref="M36:O36"/>
    <mergeCell ref="Q36:R36"/>
    <mergeCell ref="S36:W36"/>
    <mergeCell ref="H35:J35"/>
    <mergeCell ref="M35:O35"/>
    <mergeCell ref="Q35:R35"/>
    <mergeCell ref="S37:W37"/>
    <mergeCell ref="H39:J39"/>
    <mergeCell ref="M39:O39"/>
    <mergeCell ref="Q39:R39"/>
    <mergeCell ref="S39:W39"/>
    <mergeCell ref="H37:J37"/>
    <mergeCell ref="M37:O37"/>
    <mergeCell ref="Q37:R37"/>
    <mergeCell ref="S43:W43"/>
    <mergeCell ref="H44:J44"/>
    <mergeCell ref="M44:O44"/>
    <mergeCell ref="Q44:R44"/>
    <mergeCell ref="S44:W44"/>
    <mergeCell ref="H43:J43"/>
    <mergeCell ref="M43:O43"/>
    <mergeCell ref="Q43:R43"/>
    <mergeCell ref="S45:W45"/>
    <mergeCell ref="H46:J46"/>
    <mergeCell ref="M46:O46"/>
    <mergeCell ref="Q46:R46"/>
    <mergeCell ref="S46:W46"/>
    <mergeCell ref="H45:J45"/>
    <mergeCell ref="M45:O45"/>
    <mergeCell ref="Q45:R45"/>
    <mergeCell ref="S47:W47"/>
    <mergeCell ref="H48:J48"/>
    <mergeCell ref="M48:O48"/>
    <mergeCell ref="Q48:R48"/>
    <mergeCell ref="S48:W48"/>
    <mergeCell ref="H47:J47"/>
    <mergeCell ref="M47:O47"/>
    <mergeCell ref="Q47:R47"/>
    <mergeCell ref="S49:W49"/>
    <mergeCell ref="H50:J50"/>
    <mergeCell ref="M50:O50"/>
    <mergeCell ref="Q50:R50"/>
    <mergeCell ref="S50:W50"/>
    <mergeCell ref="H49:J49"/>
    <mergeCell ref="M49:O49"/>
    <mergeCell ref="Q49:R49"/>
    <mergeCell ref="S51:W51"/>
    <mergeCell ref="H52:J52"/>
    <mergeCell ref="M52:O52"/>
    <mergeCell ref="Q52:R52"/>
    <mergeCell ref="S52:W52"/>
    <mergeCell ref="H51:J51"/>
    <mergeCell ref="M51:O51"/>
    <mergeCell ref="Q51:R51"/>
    <mergeCell ref="S53:W53"/>
    <mergeCell ref="H54:J54"/>
    <mergeCell ref="M54:O54"/>
    <mergeCell ref="Q54:R54"/>
    <mergeCell ref="S54:W54"/>
    <mergeCell ref="H53:J53"/>
    <mergeCell ref="M53:O53"/>
    <mergeCell ref="Q53:R53"/>
    <mergeCell ref="S55:W55"/>
    <mergeCell ref="H56:J56"/>
    <mergeCell ref="M56:O56"/>
    <mergeCell ref="Q56:R56"/>
    <mergeCell ref="S56:W56"/>
    <mergeCell ref="H55:J55"/>
    <mergeCell ref="M55:O55"/>
    <mergeCell ref="Q55:R55"/>
    <mergeCell ref="S57:W57"/>
    <mergeCell ref="H58:J58"/>
    <mergeCell ref="M58:O58"/>
    <mergeCell ref="Q58:R58"/>
    <mergeCell ref="S58:W58"/>
    <mergeCell ref="H57:J57"/>
    <mergeCell ref="M57:O57"/>
    <mergeCell ref="Q57:R57"/>
    <mergeCell ref="S59:W59"/>
    <mergeCell ref="H60:J60"/>
    <mergeCell ref="M60:O60"/>
    <mergeCell ref="Q60:R60"/>
    <mergeCell ref="S60:W60"/>
    <mergeCell ref="H59:J59"/>
    <mergeCell ref="M59:O59"/>
    <mergeCell ref="Q59:R59"/>
    <mergeCell ref="S61:W61"/>
    <mergeCell ref="H62:J62"/>
    <mergeCell ref="M62:O62"/>
    <mergeCell ref="Q62:R62"/>
    <mergeCell ref="S62:W62"/>
    <mergeCell ref="H61:J61"/>
    <mergeCell ref="M61:O61"/>
    <mergeCell ref="Q61:R61"/>
    <mergeCell ref="S63:W63"/>
    <mergeCell ref="H64:J64"/>
    <mergeCell ref="M64:O64"/>
    <mergeCell ref="Q64:R64"/>
    <mergeCell ref="S64:W64"/>
    <mergeCell ref="H63:J63"/>
    <mergeCell ref="M63:O63"/>
    <mergeCell ref="Q63:R63"/>
    <mergeCell ref="S65:W65"/>
    <mergeCell ref="H66:J66"/>
    <mergeCell ref="M66:O66"/>
    <mergeCell ref="Q66:R66"/>
    <mergeCell ref="S66:W66"/>
    <mergeCell ref="H65:J65"/>
    <mergeCell ref="M65:O65"/>
    <mergeCell ref="Q65:R65"/>
    <mergeCell ref="S67:W67"/>
    <mergeCell ref="H68:J68"/>
    <mergeCell ref="M68:O68"/>
    <mergeCell ref="Q68:R68"/>
    <mergeCell ref="S68:W68"/>
    <mergeCell ref="H67:J67"/>
    <mergeCell ref="M67:O67"/>
    <mergeCell ref="Q67:R67"/>
    <mergeCell ref="S69:W69"/>
    <mergeCell ref="H70:J70"/>
    <mergeCell ref="M70:O70"/>
    <mergeCell ref="Q70:R70"/>
    <mergeCell ref="S70:W70"/>
    <mergeCell ref="H69:J69"/>
    <mergeCell ref="M69:O69"/>
    <mergeCell ref="Q69:R69"/>
    <mergeCell ref="S71:W71"/>
    <mergeCell ref="H72:J72"/>
    <mergeCell ref="M72:O72"/>
    <mergeCell ref="Q72:R72"/>
    <mergeCell ref="S72:W72"/>
    <mergeCell ref="H71:J71"/>
    <mergeCell ref="M71:O71"/>
    <mergeCell ref="Q71:R71"/>
    <mergeCell ref="S73:W73"/>
    <mergeCell ref="H74:J74"/>
    <mergeCell ref="M74:O74"/>
    <mergeCell ref="Q74:R74"/>
    <mergeCell ref="S74:W74"/>
    <mergeCell ref="H73:J73"/>
    <mergeCell ref="M73:O73"/>
    <mergeCell ref="Q73:R73"/>
    <mergeCell ref="S75:W75"/>
    <mergeCell ref="H76:J76"/>
    <mergeCell ref="M76:O76"/>
    <mergeCell ref="Q76:R76"/>
    <mergeCell ref="S76:W76"/>
    <mergeCell ref="H75:J75"/>
    <mergeCell ref="M75:O75"/>
    <mergeCell ref="Q75:R75"/>
    <mergeCell ref="S77:W77"/>
    <mergeCell ref="H78:J78"/>
    <mergeCell ref="M78:O78"/>
    <mergeCell ref="Q78:R78"/>
    <mergeCell ref="S78:W78"/>
    <mergeCell ref="H77:J77"/>
    <mergeCell ref="M77:O77"/>
    <mergeCell ref="Q77:R77"/>
    <mergeCell ref="S79:W79"/>
    <mergeCell ref="H80:J80"/>
    <mergeCell ref="M80:O80"/>
    <mergeCell ref="Q80:R80"/>
    <mergeCell ref="S80:W80"/>
    <mergeCell ref="H79:J79"/>
    <mergeCell ref="M79:O79"/>
    <mergeCell ref="Q79:R79"/>
    <mergeCell ref="S81:W81"/>
    <mergeCell ref="H82:J82"/>
    <mergeCell ref="M82:O82"/>
    <mergeCell ref="Q82:R82"/>
    <mergeCell ref="S82:W82"/>
    <mergeCell ref="H81:J81"/>
    <mergeCell ref="M81:O81"/>
    <mergeCell ref="Q81:R81"/>
    <mergeCell ref="S83:W83"/>
    <mergeCell ref="H84:J84"/>
    <mergeCell ref="M84:O84"/>
    <mergeCell ref="Q84:R84"/>
    <mergeCell ref="S84:W84"/>
    <mergeCell ref="H83:J83"/>
    <mergeCell ref="M83:O83"/>
    <mergeCell ref="Q83:R83"/>
    <mergeCell ref="S85:W85"/>
    <mergeCell ref="H86:J86"/>
    <mergeCell ref="M86:O86"/>
    <mergeCell ref="Q86:R86"/>
    <mergeCell ref="S86:W86"/>
    <mergeCell ref="H85:J85"/>
    <mergeCell ref="M85:O85"/>
    <mergeCell ref="Q85:R85"/>
    <mergeCell ref="S87:W87"/>
    <mergeCell ref="H88:J88"/>
    <mergeCell ref="M88:O88"/>
    <mergeCell ref="Q88:R88"/>
    <mergeCell ref="S88:W88"/>
    <mergeCell ref="H87:J87"/>
    <mergeCell ref="M87:O87"/>
    <mergeCell ref="Q87:R87"/>
    <mergeCell ref="S89:W89"/>
    <mergeCell ref="H90:J90"/>
    <mergeCell ref="M90:O90"/>
    <mergeCell ref="Q90:R90"/>
    <mergeCell ref="S90:W90"/>
    <mergeCell ref="H89:J89"/>
    <mergeCell ref="M89:O89"/>
    <mergeCell ref="Q89:R89"/>
    <mergeCell ref="S91:W91"/>
    <mergeCell ref="H92:J92"/>
    <mergeCell ref="M92:O92"/>
    <mergeCell ref="Q92:R92"/>
    <mergeCell ref="S92:W92"/>
    <mergeCell ref="H91:J91"/>
    <mergeCell ref="M91:O91"/>
    <mergeCell ref="Q91:R91"/>
    <mergeCell ref="S93:W93"/>
    <mergeCell ref="H94:J94"/>
    <mergeCell ref="M94:O94"/>
    <mergeCell ref="Q94:R94"/>
    <mergeCell ref="S94:W94"/>
    <mergeCell ref="H93:J93"/>
    <mergeCell ref="M93:O93"/>
    <mergeCell ref="Q93:R93"/>
    <mergeCell ref="S95:W95"/>
    <mergeCell ref="H96:J96"/>
    <mergeCell ref="M96:O96"/>
    <mergeCell ref="Q96:R96"/>
    <mergeCell ref="S96:W96"/>
    <mergeCell ref="H95:J95"/>
    <mergeCell ref="M95:O95"/>
    <mergeCell ref="Q95:R95"/>
    <mergeCell ref="S97:W97"/>
    <mergeCell ref="H98:J98"/>
    <mergeCell ref="M98:O98"/>
    <mergeCell ref="Q98:R98"/>
    <mergeCell ref="S98:W98"/>
    <mergeCell ref="H97:J97"/>
    <mergeCell ref="M97:O97"/>
    <mergeCell ref="Q97:R97"/>
    <mergeCell ref="S99:W99"/>
    <mergeCell ref="H100:J100"/>
    <mergeCell ref="M100:O100"/>
    <mergeCell ref="Q100:R100"/>
    <mergeCell ref="S100:W100"/>
    <mergeCell ref="H99:J99"/>
    <mergeCell ref="M99:O99"/>
    <mergeCell ref="Q99:R99"/>
    <mergeCell ref="S101:W101"/>
    <mergeCell ref="H102:J102"/>
    <mergeCell ref="M102:O102"/>
    <mergeCell ref="Q102:R102"/>
    <mergeCell ref="S102:W102"/>
    <mergeCell ref="H101:J101"/>
    <mergeCell ref="M101:O101"/>
    <mergeCell ref="Q101:R101"/>
    <mergeCell ref="S103:W103"/>
    <mergeCell ref="H104:J104"/>
    <mergeCell ref="M104:O104"/>
    <mergeCell ref="Q104:R104"/>
    <mergeCell ref="S104:W104"/>
    <mergeCell ref="H103:J103"/>
    <mergeCell ref="M103:O103"/>
    <mergeCell ref="Q103:R103"/>
    <mergeCell ref="S105:W105"/>
    <mergeCell ref="H106:J106"/>
    <mergeCell ref="M106:O106"/>
    <mergeCell ref="Q106:R106"/>
    <mergeCell ref="S106:W106"/>
    <mergeCell ref="H105:J105"/>
    <mergeCell ref="M105:O105"/>
    <mergeCell ref="Q105:R105"/>
    <mergeCell ref="S107:W107"/>
    <mergeCell ref="H108:J108"/>
    <mergeCell ref="M108:O108"/>
    <mergeCell ref="Q108:R108"/>
    <mergeCell ref="S108:W108"/>
    <mergeCell ref="H107:J107"/>
    <mergeCell ref="M107:O107"/>
    <mergeCell ref="Q107:R107"/>
    <mergeCell ref="S109:W109"/>
    <mergeCell ref="H110:J110"/>
    <mergeCell ref="M110:O110"/>
    <mergeCell ref="Q110:R110"/>
    <mergeCell ref="S110:W110"/>
    <mergeCell ref="H109:J109"/>
    <mergeCell ref="M109:O109"/>
    <mergeCell ref="Q109:R109"/>
    <mergeCell ref="S111:W111"/>
    <mergeCell ref="H113:J113"/>
    <mergeCell ref="M113:O113"/>
    <mergeCell ref="Q113:R113"/>
    <mergeCell ref="S113:W113"/>
    <mergeCell ref="H111:J111"/>
    <mergeCell ref="M111:O111"/>
    <mergeCell ref="Q111:R111"/>
    <mergeCell ref="S114:W114"/>
    <mergeCell ref="H115:J115"/>
    <mergeCell ref="M115:O115"/>
    <mergeCell ref="Q115:R115"/>
    <mergeCell ref="S115:W115"/>
    <mergeCell ref="H114:J114"/>
    <mergeCell ref="M114:O114"/>
    <mergeCell ref="Q114:R114"/>
    <mergeCell ref="S116:W116"/>
    <mergeCell ref="H117:J117"/>
    <mergeCell ref="M117:O117"/>
    <mergeCell ref="Q117:R117"/>
    <mergeCell ref="S117:W117"/>
    <mergeCell ref="H116:J116"/>
    <mergeCell ref="M116:O116"/>
    <mergeCell ref="Q116:R116"/>
    <mergeCell ref="S118:W118"/>
    <mergeCell ref="H119:J119"/>
    <mergeCell ref="M119:O119"/>
    <mergeCell ref="Q119:R119"/>
    <mergeCell ref="S119:W119"/>
    <mergeCell ref="H118:J118"/>
    <mergeCell ref="M118:O118"/>
    <mergeCell ref="Q118:R118"/>
    <mergeCell ref="S120:W120"/>
    <mergeCell ref="H121:J121"/>
    <mergeCell ref="M121:O121"/>
    <mergeCell ref="Q121:R121"/>
    <mergeCell ref="S121:W121"/>
    <mergeCell ref="H120:J120"/>
    <mergeCell ref="M120:O120"/>
    <mergeCell ref="Q120:R120"/>
    <mergeCell ref="S122:W122"/>
    <mergeCell ref="H123:J123"/>
    <mergeCell ref="M123:O123"/>
    <mergeCell ref="Q123:R123"/>
    <mergeCell ref="S123:W123"/>
    <mergeCell ref="H122:J122"/>
    <mergeCell ref="M122:O122"/>
    <mergeCell ref="Q122:R122"/>
    <mergeCell ref="S124:W124"/>
    <mergeCell ref="H125:J125"/>
    <mergeCell ref="M125:O125"/>
    <mergeCell ref="Q125:R125"/>
    <mergeCell ref="S125:W125"/>
    <mergeCell ref="H124:J124"/>
    <mergeCell ref="M124:O124"/>
    <mergeCell ref="Q124:R124"/>
    <mergeCell ref="S126:W126"/>
    <mergeCell ref="H127:J127"/>
    <mergeCell ref="M127:O127"/>
    <mergeCell ref="Q127:R127"/>
    <mergeCell ref="S127:W127"/>
    <mergeCell ref="H126:J126"/>
    <mergeCell ref="M126:O126"/>
    <mergeCell ref="Q126:R126"/>
    <mergeCell ref="S128:W128"/>
    <mergeCell ref="H129:J129"/>
    <mergeCell ref="M129:O129"/>
    <mergeCell ref="Q129:R129"/>
    <mergeCell ref="S129:W129"/>
    <mergeCell ref="H128:J128"/>
    <mergeCell ref="M128:O128"/>
    <mergeCell ref="Q128:R128"/>
    <mergeCell ref="S130:W130"/>
    <mergeCell ref="H131:J131"/>
    <mergeCell ref="M131:O131"/>
    <mergeCell ref="Q131:R131"/>
    <mergeCell ref="S131:W131"/>
    <mergeCell ref="H130:J130"/>
    <mergeCell ref="M130:O130"/>
    <mergeCell ref="Q130:R130"/>
    <mergeCell ref="S132:W132"/>
    <mergeCell ref="H133:J133"/>
    <mergeCell ref="M133:O133"/>
    <mergeCell ref="Q133:R133"/>
    <mergeCell ref="S133:W133"/>
    <mergeCell ref="H132:J132"/>
    <mergeCell ref="M132:O132"/>
    <mergeCell ref="Q132:R132"/>
    <mergeCell ref="S134:W134"/>
    <mergeCell ref="H135:J135"/>
    <mergeCell ref="M135:O135"/>
    <mergeCell ref="Q135:R135"/>
    <mergeCell ref="S135:W135"/>
    <mergeCell ref="H134:J134"/>
    <mergeCell ref="M134:O134"/>
    <mergeCell ref="Q134:R134"/>
    <mergeCell ref="S136:W136"/>
    <mergeCell ref="H137:J137"/>
    <mergeCell ref="M137:O137"/>
    <mergeCell ref="Q137:R137"/>
    <mergeCell ref="S137:W137"/>
    <mergeCell ref="H136:J136"/>
    <mergeCell ref="M136:O136"/>
    <mergeCell ref="Q136:R136"/>
    <mergeCell ref="S138:W138"/>
    <mergeCell ref="H139:J139"/>
    <mergeCell ref="M139:O139"/>
    <mergeCell ref="Q139:R139"/>
    <mergeCell ref="S139:W139"/>
    <mergeCell ref="H138:J138"/>
    <mergeCell ref="M138:O138"/>
    <mergeCell ref="Q138:R138"/>
    <mergeCell ref="S140:W140"/>
    <mergeCell ref="H141:J141"/>
    <mergeCell ref="M141:O141"/>
    <mergeCell ref="Q141:R141"/>
    <mergeCell ref="S141:W141"/>
    <mergeCell ref="H140:J140"/>
    <mergeCell ref="M140:O140"/>
    <mergeCell ref="Q140:R140"/>
    <mergeCell ref="S142:W142"/>
    <mergeCell ref="H143:J143"/>
    <mergeCell ref="M143:O143"/>
    <mergeCell ref="Q143:R143"/>
    <mergeCell ref="S143:W143"/>
    <mergeCell ref="H142:J142"/>
    <mergeCell ref="M142:O142"/>
    <mergeCell ref="Q142:R142"/>
    <mergeCell ref="S144:W144"/>
    <mergeCell ref="H145:J145"/>
    <mergeCell ref="M145:O145"/>
    <mergeCell ref="Q145:R145"/>
    <mergeCell ref="S145:W145"/>
    <mergeCell ref="H144:J144"/>
    <mergeCell ref="M144:O144"/>
    <mergeCell ref="Q144:R144"/>
    <mergeCell ref="S146:W146"/>
    <mergeCell ref="H147:J147"/>
    <mergeCell ref="M147:O147"/>
    <mergeCell ref="Q147:R147"/>
    <mergeCell ref="S147:W147"/>
    <mergeCell ref="H146:J146"/>
    <mergeCell ref="M146:O146"/>
    <mergeCell ref="Q146:R146"/>
    <mergeCell ref="S148:W148"/>
    <mergeCell ref="H149:J149"/>
    <mergeCell ref="M149:O149"/>
    <mergeCell ref="Q149:R149"/>
    <mergeCell ref="S149:W149"/>
    <mergeCell ref="H148:J148"/>
    <mergeCell ref="M148:O148"/>
    <mergeCell ref="Q148:R148"/>
    <mergeCell ref="S150:W150"/>
    <mergeCell ref="H151:J151"/>
    <mergeCell ref="M151:O151"/>
    <mergeCell ref="Q151:R151"/>
    <mergeCell ref="S151:W151"/>
    <mergeCell ref="H150:J150"/>
    <mergeCell ref="M150:O150"/>
    <mergeCell ref="Q150:R150"/>
    <mergeCell ref="S152:W152"/>
    <mergeCell ref="H153:J153"/>
    <mergeCell ref="M153:O153"/>
    <mergeCell ref="Q153:R153"/>
    <mergeCell ref="S153:W153"/>
    <mergeCell ref="H152:J152"/>
    <mergeCell ref="M152:O152"/>
    <mergeCell ref="Q152:R152"/>
    <mergeCell ref="S154:W154"/>
    <mergeCell ref="H155:J155"/>
    <mergeCell ref="M155:O155"/>
    <mergeCell ref="Q155:R155"/>
    <mergeCell ref="S155:W155"/>
    <mergeCell ref="H154:J154"/>
    <mergeCell ref="M154:O154"/>
    <mergeCell ref="Q154:R154"/>
    <mergeCell ref="S156:W156"/>
    <mergeCell ref="H157:J157"/>
    <mergeCell ref="M157:O157"/>
    <mergeCell ref="Q157:R157"/>
    <mergeCell ref="S157:W157"/>
    <mergeCell ref="H156:J156"/>
    <mergeCell ref="M156:O156"/>
    <mergeCell ref="Q156:R156"/>
    <mergeCell ref="S158:W158"/>
    <mergeCell ref="H159:J159"/>
    <mergeCell ref="M159:O159"/>
    <mergeCell ref="Q159:R159"/>
    <mergeCell ref="S159:W159"/>
    <mergeCell ref="H158:J158"/>
    <mergeCell ref="M158:O158"/>
    <mergeCell ref="Q158:R158"/>
    <mergeCell ref="S160:W160"/>
    <mergeCell ref="H161:J161"/>
    <mergeCell ref="M161:O161"/>
    <mergeCell ref="Q161:R161"/>
    <mergeCell ref="S161:W161"/>
    <mergeCell ref="H160:J160"/>
    <mergeCell ref="M160:O160"/>
    <mergeCell ref="Q160:R160"/>
    <mergeCell ref="S162:W162"/>
    <mergeCell ref="H163:J163"/>
    <mergeCell ref="M163:O163"/>
    <mergeCell ref="Q163:R163"/>
    <mergeCell ref="S163:W163"/>
    <mergeCell ref="H162:J162"/>
    <mergeCell ref="M162:O162"/>
    <mergeCell ref="Q162:R162"/>
    <mergeCell ref="S164:W164"/>
    <mergeCell ref="H165:J165"/>
    <mergeCell ref="M165:O165"/>
    <mergeCell ref="Q165:R165"/>
    <mergeCell ref="S165:W165"/>
    <mergeCell ref="H164:J164"/>
    <mergeCell ref="M164:O164"/>
    <mergeCell ref="Q164:R164"/>
    <mergeCell ref="S166:W166"/>
    <mergeCell ref="H166:J166"/>
    <mergeCell ref="M166:O166"/>
    <mergeCell ref="Q166:R166"/>
    <mergeCell ref="S168:W168"/>
    <mergeCell ref="H169:J169"/>
    <mergeCell ref="M169:O169"/>
    <mergeCell ref="Q169:R169"/>
    <mergeCell ref="S169:W169"/>
    <mergeCell ref="H168:J168"/>
    <mergeCell ref="M168:O168"/>
    <mergeCell ref="Q168:R168"/>
    <mergeCell ref="S170:W170"/>
    <mergeCell ref="H171:J171"/>
    <mergeCell ref="M171:O171"/>
    <mergeCell ref="Q171:R171"/>
    <mergeCell ref="S171:W171"/>
    <mergeCell ref="H170:J170"/>
    <mergeCell ref="M170:O170"/>
    <mergeCell ref="Q170:R170"/>
    <mergeCell ref="S172:W172"/>
    <mergeCell ref="H173:J173"/>
    <mergeCell ref="M173:O173"/>
    <mergeCell ref="Q173:R173"/>
    <mergeCell ref="S173:W173"/>
    <mergeCell ref="H172:J172"/>
    <mergeCell ref="M172:O172"/>
    <mergeCell ref="Q172:R172"/>
    <mergeCell ref="S174:W174"/>
    <mergeCell ref="H175:J175"/>
    <mergeCell ref="M175:O175"/>
    <mergeCell ref="Q175:R175"/>
    <mergeCell ref="S175:W175"/>
    <mergeCell ref="H174:J174"/>
    <mergeCell ref="M174:O174"/>
    <mergeCell ref="Q174:R174"/>
    <mergeCell ref="S176:W176"/>
    <mergeCell ref="H177:J177"/>
    <mergeCell ref="M177:O177"/>
    <mergeCell ref="Q177:R177"/>
    <mergeCell ref="S177:W177"/>
    <mergeCell ref="H176:J176"/>
    <mergeCell ref="M176:O176"/>
    <mergeCell ref="Q176:R176"/>
    <mergeCell ref="S178:W178"/>
    <mergeCell ref="H179:J179"/>
    <mergeCell ref="M179:O179"/>
    <mergeCell ref="Q179:R179"/>
    <mergeCell ref="S179:W179"/>
    <mergeCell ref="H178:J178"/>
    <mergeCell ref="M178:O178"/>
    <mergeCell ref="Q178:R178"/>
    <mergeCell ref="S180:W180"/>
    <mergeCell ref="H181:J181"/>
    <mergeCell ref="M181:O181"/>
    <mergeCell ref="Q181:R181"/>
    <mergeCell ref="S181:W181"/>
    <mergeCell ref="H180:J180"/>
    <mergeCell ref="M180:O180"/>
    <mergeCell ref="Q180:R180"/>
    <mergeCell ref="S182:W182"/>
    <mergeCell ref="H183:J183"/>
    <mergeCell ref="M183:O183"/>
    <mergeCell ref="Q183:R183"/>
    <mergeCell ref="S183:W183"/>
    <mergeCell ref="H182:J182"/>
    <mergeCell ref="M182:O182"/>
    <mergeCell ref="Q182:R182"/>
    <mergeCell ref="S184:W184"/>
    <mergeCell ref="H185:J185"/>
    <mergeCell ref="M185:O185"/>
    <mergeCell ref="Q185:R185"/>
    <mergeCell ref="S185:W185"/>
    <mergeCell ref="H184:J184"/>
    <mergeCell ref="M184:O184"/>
    <mergeCell ref="Q184:R184"/>
    <mergeCell ref="S186:W186"/>
    <mergeCell ref="H187:J187"/>
    <mergeCell ref="M187:O187"/>
    <mergeCell ref="Q187:R187"/>
    <mergeCell ref="S187:W187"/>
    <mergeCell ref="H186:J186"/>
    <mergeCell ref="M186:O186"/>
    <mergeCell ref="Q186:R186"/>
    <mergeCell ref="S188:W188"/>
    <mergeCell ref="H189:J189"/>
    <mergeCell ref="M189:O189"/>
    <mergeCell ref="Q189:R189"/>
    <mergeCell ref="S189:W189"/>
    <mergeCell ref="H188:J188"/>
    <mergeCell ref="M188:O188"/>
    <mergeCell ref="Q188:R188"/>
    <mergeCell ref="S190:W190"/>
    <mergeCell ref="H191:J191"/>
    <mergeCell ref="M191:O191"/>
    <mergeCell ref="Q191:R191"/>
    <mergeCell ref="S191:W191"/>
    <mergeCell ref="H190:J190"/>
    <mergeCell ref="M190:O190"/>
    <mergeCell ref="Q190:R190"/>
    <mergeCell ref="S192:W192"/>
    <mergeCell ref="H193:J193"/>
    <mergeCell ref="M193:O193"/>
    <mergeCell ref="Q193:R193"/>
    <mergeCell ref="S193:W193"/>
    <mergeCell ref="H192:J192"/>
    <mergeCell ref="M192:O192"/>
    <mergeCell ref="Q192:R192"/>
    <mergeCell ref="S194:W194"/>
    <mergeCell ref="H195:J195"/>
    <mergeCell ref="M195:O195"/>
    <mergeCell ref="Q195:R195"/>
    <mergeCell ref="S195:W195"/>
    <mergeCell ref="H194:J194"/>
    <mergeCell ref="M194:O194"/>
    <mergeCell ref="Q194:R194"/>
    <mergeCell ref="S196:W196"/>
    <mergeCell ref="H197:J197"/>
    <mergeCell ref="M197:O197"/>
    <mergeCell ref="Q197:R197"/>
    <mergeCell ref="S197:W197"/>
    <mergeCell ref="H196:J196"/>
    <mergeCell ref="M196:O196"/>
    <mergeCell ref="Q196:R196"/>
    <mergeCell ref="S198:W198"/>
    <mergeCell ref="H199:J199"/>
    <mergeCell ref="M199:O199"/>
    <mergeCell ref="Q199:R199"/>
    <mergeCell ref="S199:W199"/>
    <mergeCell ref="H198:J198"/>
    <mergeCell ref="M198:O198"/>
    <mergeCell ref="Q198:R198"/>
    <mergeCell ref="S200:W200"/>
    <mergeCell ref="H201:J201"/>
    <mergeCell ref="M201:O201"/>
    <mergeCell ref="Q201:R201"/>
    <mergeCell ref="S201:W201"/>
    <mergeCell ref="H200:J200"/>
    <mergeCell ref="M200:O200"/>
    <mergeCell ref="Q200:R200"/>
    <mergeCell ref="S202:W202"/>
    <mergeCell ref="H203:J203"/>
    <mergeCell ref="M203:O203"/>
    <mergeCell ref="Q203:R203"/>
    <mergeCell ref="S203:W203"/>
    <mergeCell ref="H202:J202"/>
    <mergeCell ref="M202:O202"/>
    <mergeCell ref="Q202:R202"/>
    <mergeCell ref="S204:W204"/>
    <mergeCell ref="H205:J205"/>
    <mergeCell ref="M205:O205"/>
    <mergeCell ref="Q205:R205"/>
    <mergeCell ref="S205:W205"/>
    <mergeCell ref="H204:J204"/>
    <mergeCell ref="M204:O204"/>
    <mergeCell ref="Q204:R204"/>
    <mergeCell ref="S206:W206"/>
    <mergeCell ref="H207:J207"/>
    <mergeCell ref="M207:O207"/>
    <mergeCell ref="Q207:R207"/>
    <mergeCell ref="S207:W207"/>
    <mergeCell ref="H206:J206"/>
    <mergeCell ref="M206:O206"/>
    <mergeCell ref="Q206:R206"/>
    <mergeCell ref="S208:W208"/>
    <mergeCell ref="H209:J209"/>
    <mergeCell ref="M209:O209"/>
    <mergeCell ref="Q209:R209"/>
    <mergeCell ref="S209:W209"/>
    <mergeCell ref="H208:J208"/>
    <mergeCell ref="M208:O208"/>
    <mergeCell ref="Q208:R208"/>
    <mergeCell ref="S210:W210"/>
    <mergeCell ref="H211:J211"/>
    <mergeCell ref="M211:O211"/>
    <mergeCell ref="Q211:R211"/>
    <mergeCell ref="S211:W211"/>
    <mergeCell ref="H210:J210"/>
    <mergeCell ref="M210:O210"/>
    <mergeCell ref="Q210:R210"/>
    <mergeCell ref="S212:W212"/>
    <mergeCell ref="H215:J215"/>
    <mergeCell ref="M215:O215"/>
    <mergeCell ref="Q215:R215"/>
    <mergeCell ref="S215:W215"/>
    <mergeCell ref="H212:J212"/>
    <mergeCell ref="M212:O212"/>
    <mergeCell ref="Q212:R212"/>
    <mergeCell ref="S216:W216"/>
    <mergeCell ref="H217:J217"/>
    <mergeCell ref="M217:O217"/>
    <mergeCell ref="Q217:R217"/>
    <mergeCell ref="S217:W217"/>
    <mergeCell ref="H216:J216"/>
    <mergeCell ref="M216:O216"/>
    <mergeCell ref="Q216:R216"/>
    <mergeCell ref="S218:W218"/>
    <mergeCell ref="H219:J219"/>
    <mergeCell ref="M219:O219"/>
    <mergeCell ref="Q219:R219"/>
    <mergeCell ref="S219:W219"/>
    <mergeCell ref="H218:J218"/>
    <mergeCell ref="M218:O218"/>
    <mergeCell ref="Q218:R218"/>
    <mergeCell ref="S220:W220"/>
    <mergeCell ref="H221:J221"/>
    <mergeCell ref="M221:O221"/>
    <mergeCell ref="Q221:R221"/>
    <mergeCell ref="S221:W221"/>
    <mergeCell ref="H220:J220"/>
    <mergeCell ref="M220:O220"/>
    <mergeCell ref="Q220:R220"/>
    <mergeCell ref="S222:W222"/>
    <mergeCell ref="H223:J223"/>
    <mergeCell ref="M223:O223"/>
    <mergeCell ref="Q223:R223"/>
    <mergeCell ref="S223:W223"/>
    <mergeCell ref="H222:J222"/>
    <mergeCell ref="M222:O222"/>
    <mergeCell ref="Q222:R222"/>
    <mergeCell ref="S224:W224"/>
    <mergeCell ref="H225:J225"/>
    <mergeCell ref="M225:O225"/>
    <mergeCell ref="Q225:R225"/>
    <mergeCell ref="S225:W225"/>
    <mergeCell ref="H224:J224"/>
    <mergeCell ref="M224:O224"/>
    <mergeCell ref="Q224:R224"/>
    <mergeCell ref="S226:W226"/>
    <mergeCell ref="H227:J227"/>
    <mergeCell ref="M227:O227"/>
    <mergeCell ref="Q227:R227"/>
    <mergeCell ref="S227:W227"/>
    <mergeCell ref="H226:J226"/>
    <mergeCell ref="M226:O226"/>
    <mergeCell ref="Q226:R226"/>
    <mergeCell ref="S228:W228"/>
    <mergeCell ref="H229:J229"/>
    <mergeCell ref="M229:O229"/>
    <mergeCell ref="Q229:R229"/>
    <mergeCell ref="S229:W229"/>
    <mergeCell ref="H228:J228"/>
    <mergeCell ref="M228:O228"/>
    <mergeCell ref="Q228:R228"/>
    <mergeCell ref="S230:W230"/>
    <mergeCell ref="H231:J231"/>
    <mergeCell ref="M231:O231"/>
    <mergeCell ref="Q231:R231"/>
    <mergeCell ref="S231:W231"/>
    <mergeCell ref="H230:J230"/>
    <mergeCell ref="M230:O230"/>
    <mergeCell ref="Q230:R230"/>
    <mergeCell ref="S232:W232"/>
    <mergeCell ref="H233:J233"/>
    <mergeCell ref="M233:O233"/>
    <mergeCell ref="Q233:R233"/>
    <mergeCell ref="S233:W233"/>
    <mergeCell ref="H232:J232"/>
    <mergeCell ref="M232:O232"/>
    <mergeCell ref="Q232:R232"/>
    <mergeCell ref="S234:W234"/>
    <mergeCell ref="H235:J235"/>
    <mergeCell ref="M235:O235"/>
    <mergeCell ref="Q235:R235"/>
    <mergeCell ref="S235:W235"/>
    <mergeCell ref="H234:J234"/>
    <mergeCell ref="M234:O234"/>
    <mergeCell ref="Q234:R234"/>
    <mergeCell ref="S236:W236"/>
    <mergeCell ref="H237:J237"/>
    <mergeCell ref="M237:O237"/>
    <mergeCell ref="Q237:R237"/>
    <mergeCell ref="S237:W237"/>
    <mergeCell ref="H236:J236"/>
    <mergeCell ref="M236:O236"/>
    <mergeCell ref="Q236:R236"/>
    <mergeCell ref="S238:W238"/>
    <mergeCell ref="H239:J239"/>
    <mergeCell ref="M239:O239"/>
    <mergeCell ref="Q239:R239"/>
    <mergeCell ref="S239:W239"/>
    <mergeCell ref="H238:J238"/>
    <mergeCell ref="M238:O238"/>
    <mergeCell ref="Q238:R238"/>
    <mergeCell ref="S240:W240"/>
    <mergeCell ref="H241:J241"/>
    <mergeCell ref="M241:O241"/>
    <mergeCell ref="Q241:R241"/>
    <mergeCell ref="S241:W241"/>
    <mergeCell ref="H240:J240"/>
    <mergeCell ref="M240:O240"/>
    <mergeCell ref="Q240:R240"/>
    <mergeCell ref="S242:W242"/>
    <mergeCell ref="H243:J243"/>
    <mergeCell ref="M243:O243"/>
    <mergeCell ref="Q243:R243"/>
    <mergeCell ref="S243:W243"/>
    <mergeCell ref="H242:J242"/>
    <mergeCell ref="M242:O242"/>
    <mergeCell ref="Q242:R242"/>
    <mergeCell ref="S244:W244"/>
    <mergeCell ref="H245:J245"/>
    <mergeCell ref="M245:O245"/>
    <mergeCell ref="Q245:R245"/>
    <mergeCell ref="S245:W245"/>
    <mergeCell ref="H244:J244"/>
    <mergeCell ref="M244:O244"/>
    <mergeCell ref="Q244:R244"/>
    <mergeCell ref="S246:W246"/>
    <mergeCell ref="H247:J247"/>
    <mergeCell ref="M247:O247"/>
    <mergeCell ref="Q247:R247"/>
    <mergeCell ref="S247:W247"/>
    <mergeCell ref="H246:J246"/>
    <mergeCell ref="M246:O246"/>
    <mergeCell ref="Q246:R246"/>
    <mergeCell ref="S248:W248"/>
    <mergeCell ref="H249:J249"/>
    <mergeCell ref="M249:O249"/>
    <mergeCell ref="Q249:R249"/>
    <mergeCell ref="S249:W249"/>
    <mergeCell ref="H248:J248"/>
    <mergeCell ref="M248:O248"/>
    <mergeCell ref="Q248:R248"/>
    <mergeCell ref="S250:W250"/>
    <mergeCell ref="H251:J251"/>
    <mergeCell ref="M251:O251"/>
    <mergeCell ref="Q251:R251"/>
    <mergeCell ref="S251:W251"/>
    <mergeCell ref="H250:J250"/>
    <mergeCell ref="M250:O250"/>
    <mergeCell ref="Q250:R250"/>
    <mergeCell ref="S252:W252"/>
    <mergeCell ref="H253:J253"/>
    <mergeCell ref="M253:O253"/>
    <mergeCell ref="Q253:R253"/>
    <mergeCell ref="S253:W253"/>
    <mergeCell ref="H252:J252"/>
    <mergeCell ref="M252:O252"/>
    <mergeCell ref="Q252:R252"/>
    <mergeCell ref="S254:W254"/>
    <mergeCell ref="H255:J255"/>
    <mergeCell ref="M255:O255"/>
    <mergeCell ref="Q255:R255"/>
    <mergeCell ref="S255:W255"/>
    <mergeCell ref="H254:J254"/>
    <mergeCell ref="M254:O254"/>
    <mergeCell ref="Q254:R254"/>
    <mergeCell ref="S256:W256"/>
    <mergeCell ref="H257:J257"/>
    <mergeCell ref="M257:O257"/>
    <mergeCell ref="Q257:R257"/>
    <mergeCell ref="S257:W257"/>
    <mergeCell ref="H256:J256"/>
    <mergeCell ref="M256:O256"/>
    <mergeCell ref="Q256:R256"/>
    <mergeCell ref="S258:W258"/>
    <mergeCell ref="H259:J259"/>
    <mergeCell ref="M259:O259"/>
    <mergeCell ref="Q259:R259"/>
    <mergeCell ref="S259:W259"/>
    <mergeCell ref="H258:J258"/>
    <mergeCell ref="M258:O258"/>
    <mergeCell ref="Q258:R258"/>
    <mergeCell ref="S260:W260"/>
    <mergeCell ref="H261:J261"/>
    <mergeCell ref="M261:O261"/>
    <mergeCell ref="Q261:R261"/>
    <mergeCell ref="S261:W261"/>
    <mergeCell ref="H260:J260"/>
    <mergeCell ref="M260:O260"/>
    <mergeCell ref="Q260:R260"/>
    <mergeCell ref="S262:W262"/>
    <mergeCell ref="H263:J263"/>
    <mergeCell ref="M263:O263"/>
    <mergeCell ref="Q263:R263"/>
    <mergeCell ref="S263:W263"/>
    <mergeCell ref="H262:J262"/>
    <mergeCell ref="M262:O262"/>
    <mergeCell ref="Q262:R262"/>
    <mergeCell ref="S264:W264"/>
    <mergeCell ref="H265:J265"/>
    <mergeCell ref="M265:O265"/>
    <mergeCell ref="Q265:R265"/>
    <mergeCell ref="S265:W265"/>
    <mergeCell ref="H264:J264"/>
    <mergeCell ref="M264:O264"/>
    <mergeCell ref="Q264:R264"/>
    <mergeCell ref="S266:W266"/>
    <mergeCell ref="H267:J267"/>
    <mergeCell ref="M267:O267"/>
    <mergeCell ref="Q267:R267"/>
    <mergeCell ref="S267:W267"/>
    <mergeCell ref="H266:J266"/>
    <mergeCell ref="M266:O266"/>
    <mergeCell ref="Q266:R266"/>
    <mergeCell ref="S268:W268"/>
    <mergeCell ref="H269:J269"/>
    <mergeCell ref="M269:O269"/>
    <mergeCell ref="Q269:R269"/>
    <mergeCell ref="S269:W269"/>
    <mergeCell ref="H268:J268"/>
    <mergeCell ref="M268:O268"/>
    <mergeCell ref="Q268:R268"/>
    <mergeCell ref="S270:W270"/>
    <mergeCell ref="H271:J271"/>
    <mergeCell ref="M271:O271"/>
    <mergeCell ref="Q271:R271"/>
    <mergeCell ref="S271:W271"/>
    <mergeCell ref="H270:J270"/>
    <mergeCell ref="M270:O270"/>
    <mergeCell ref="Q270:R270"/>
    <mergeCell ref="S272:W272"/>
    <mergeCell ref="H273:J273"/>
    <mergeCell ref="M273:O273"/>
    <mergeCell ref="Q273:R273"/>
    <mergeCell ref="S273:W273"/>
    <mergeCell ref="H272:J272"/>
    <mergeCell ref="M272:O272"/>
    <mergeCell ref="Q272:R272"/>
    <mergeCell ref="S274:W274"/>
    <mergeCell ref="H275:J275"/>
    <mergeCell ref="M275:O275"/>
    <mergeCell ref="Q275:R275"/>
    <mergeCell ref="S275:W275"/>
    <mergeCell ref="H274:J274"/>
    <mergeCell ref="M274:O274"/>
    <mergeCell ref="Q274:R274"/>
    <mergeCell ref="S276:W276"/>
    <mergeCell ref="H277:J277"/>
    <mergeCell ref="M277:O277"/>
    <mergeCell ref="Q277:R277"/>
    <mergeCell ref="S277:W277"/>
    <mergeCell ref="H276:J276"/>
    <mergeCell ref="M276:O276"/>
    <mergeCell ref="Q276:R276"/>
    <mergeCell ref="Q279:R279"/>
    <mergeCell ref="S279:W279"/>
    <mergeCell ref="H278:J278"/>
    <mergeCell ref="M278:O278"/>
    <mergeCell ref="Q278:R278"/>
    <mergeCell ref="H8:J8"/>
    <mergeCell ref="M8:O8"/>
    <mergeCell ref="Q8:R8"/>
    <mergeCell ref="S280:W280"/>
    <mergeCell ref="H280:J280"/>
    <mergeCell ref="M280:O280"/>
    <mergeCell ref="Q280:R280"/>
    <mergeCell ref="S278:W278"/>
    <mergeCell ref="H279:J279"/>
    <mergeCell ref="M279:O279"/>
    <mergeCell ref="S9:W9"/>
    <mergeCell ref="B10:G10"/>
    <mergeCell ref="H10:J10"/>
    <mergeCell ref="M10:O10"/>
    <mergeCell ref="Q10:R10"/>
    <mergeCell ref="S10:W10"/>
    <mergeCell ref="Q9:R9"/>
    <mergeCell ref="S11:W11"/>
    <mergeCell ref="H12:J12"/>
    <mergeCell ref="M12:O12"/>
    <mergeCell ref="Q12:R12"/>
    <mergeCell ref="S12:W12"/>
    <mergeCell ref="H11:J11"/>
    <mergeCell ref="M11:O11"/>
    <mergeCell ref="Q11:R11"/>
    <mergeCell ref="S13:W13"/>
    <mergeCell ref="H14:J14"/>
    <mergeCell ref="M14:O14"/>
    <mergeCell ref="Q14:R14"/>
    <mergeCell ref="S14:W14"/>
    <mergeCell ref="H13:J13"/>
    <mergeCell ref="M13:O13"/>
    <mergeCell ref="Q13:R13"/>
    <mergeCell ref="S15:W15"/>
    <mergeCell ref="H16:J16"/>
    <mergeCell ref="M16:O16"/>
    <mergeCell ref="Q16:R16"/>
    <mergeCell ref="S16:W16"/>
    <mergeCell ref="H15:J15"/>
    <mergeCell ref="M15:O15"/>
    <mergeCell ref="Q15:R15"/>
    <mergeCell ref="S17:W17"/>
    <mergeCell ref="H18:J18"/>
    <mergeCell ref="M18:O18"/>
    <mergeCell ref="Q18:R18"/>
    <mergeCell ref="S18:W18"/>
    <mergeCell ref="H17:J17"/>
    <mergeCell ref="M17:O17"/>
    <mergeCell ref="Q17:R17"/>
    <mergeCell ref="S19:W19"/>
    <mergeCell ref="H20:J20"/>
    <mergeCell ref="M20:O20"/>
    <mergeCell ref="Q20:R20"/>
    <mergeCell ref="S20:W20"/>
    <mergeCell ref="H19:J19"/>
    <mergeCell ref="M19:O19"/>
    <mergeCell ref="Q19:R19"/>
    <mergeCell ref="S21:W21"/>
    <mergeCell ref="H22:J22"/>
    <mergeCell ref="M22:O22"/>
    <mergeCell ref="Q22:R22"/>
    <mergeCell ref="S22:W22"/>
    <mergeCell ref="H21:J21"/>
    <mergeCell ref="M21:O21"/>
    <mergeCell ref="Q24:R24"/>
    <mergeCell ref="S24:W24"/>
    <mergeCell ref="H23:J23"/>
    <mergeCell ref="M23:O23"/>
    <mergeCell ref="H26:J26"/>
    <mergeCell ref="Q23:R23"/>
    <mergeCell ref="Q21:R21"/>
    <mergeCell ref="S25:W25"/>
    <mergeCell ref="H25:J25"/>
    <mergeCell ref="M25:O25"/>
    <mergeCell ref="Q25:R25"/>
    <mergeCell ref="S23:W23"/>
    <mergeCell ref="H24:J24"/>
    <mergeCell ref="M24:O24"/>
  </mergeCells>
  <printOptions/>
  <pageMargins left="0" right="0" top="0" bottom="0.39375000000000004" header="0" footer="0"/>
  <pageSetup horizontalDpi="600" verticalDpi="600" orientation="landscape" paperSize="9" r:id="rId2"/>
  <headerFooter alignWithMargins="0">
    <oddFooter xml:space="preserve">&amp;L&amp;"Arial"&amp;8 Lista: LCW147TREW &amp;C&amp;"Arial"&amp;8 Stranica 
&amp;B&amp;P&amp;B &amp;R&amp;"Arial"&amp;8 * OBRADA LC *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8"/>
  <sheetViews>
    <sheetView showGridLines="0" workbookViewId="0" topLeftCell="A1">
      <selection activeCell="D45" sqref="D45"/>
    </sheetView>
  </sheetViews>
  <sheetFormatPr defaultColWidth="9.140625" defaultRowHeight="12.75"/>
  <cols>
    <col min="1" max="1" width="1.28515625" style="1" customWidth="1"/>
    <col min="2" max="2" width="6.7109375" style="1" customWidth="1"/>
    <col min="3" max="3" width="9.140625" style="1" customWidth="1"/>
    <col min="4" max="4" width="44.140625" style="1" customWidth="1"/>
    <col min="5" max="7" width="12.140625" style="1" hidden="1" customWidth="1"/>
    <col min="8" max="8" width="0.2890625" style="1" hidden="1" customWidth="1"/>
    <col min="9" max="9" width="10.8515625" style="1" hidden="1" customWidth="1"/>
    <col min="10" max="10" width="13.421875" style="1" hidden="1" customWidth="1"/>
    <col min="11" max="11" width="17.140625" style="1" hidden="1" customWidth="1"/>
    <col min="12" max="12" width="9.57421875" style="1" hidden="1" customWidth="1"/>
    <col min="13" max="13" width="0" style="1" hidden="1" customWidth="1"/>
    <col min="14" max="14" width="12.00390625" style="7" hidden="1" customWidth="1"/>
    <col min="15" max="15" width="11.7109375" style="1" bestFit="1" customWidth="1"/>
    <col min="16" max="16" width="15.8515625" style="7" customWidth="1"/>
    <col min="17" max="17" width="15.140625" style="7" customWidth="1"/>
    <col min="18" max="18" width="13.28125" style="7" customWidth="1"/>
    <col min="19" max="19" width="9.140625" style="1" hidden="1" customWidth="1"/>
  </cols>
  <sheetData>
    <row r="1" spans="1:19" s="89" customFormat="1" ht="30" customHeight="1">
      <c r="A1" s="84"/>
      <c r="B1" s="85" t="s">
        <v>5</v>
      </c>
      <c r="C1" s="85" t="s">
        <v>6</v>
      </c>
      <c r="D1" s="85" t="s">
        <v>396</v>
      </c>
      <c r="E1" s="85" t="s">
        <v>8</v>
      </c>
      <c r="F1" s="85" t="s">
        <v>9</v>
      </c>
      <c r="G1" s="85" t="s">
        <v>10</v>
      </c>
      <c r="H1" s="85" t="s">
        <v>11</v>
      </c>
      <c r="I1" s="85" t="s">
        <v>12</v>
      </c>
      <c r="J1" s="85" t="s">
        <v>13</v>
      </c>
      <c r="K1" s="85" t="s">
        <v>14</v>
      </c>
      <c r="L1" s="85" t="s">
        <v>15</v>
      </c>
      <c r="M1" s="84"/>
      <c r="N1" s="86" t="s">
        <v>468</v>
      </c>
      <c r="O1" s="87" t="s">
        <v>493</v>
      </c>
      <c r="P1" s="88" t="s">
        <v>492</v>
      </c>
      <c r="Q1" s="88" t="s">
        <v>483</v>
      </c>
      <c r="R1" s="88" t="s">
        <v>484</v>
      </c>
      <c r="S1" s="84"/>
    </row>
    <row r="2" spans="1:19" s="74" customFormat="1" ht="12.75">
      <c r="A2" s="43"/>
      <c r="B2" s="234" t="s">
        <v>397</v>
      </c>
      <c r="C2" s="190"/>
      <c r="D2" s="190"/>
      <c r="E2" s="79">
        <v>483179</v>
      </c>
      <c r="F2" s="79">
        <v>277824.87</v>
      </c>
      <c r="G2" s="79">
        <v>205354.13</v>
      </c>
      <c r="H2" s="79">
        <v>0</v>
      </c>
      <c r="I2" s="79">
        <v>277824.87</v>
      </c>
      <c r="J2" s="79">
        <v>0</v>
      </c>
      <c r="K2" s="79">
        <v>205354.13</v>
      </c>
      <c r="L2" s="80">
        <v>0.575</v>
      </c>
      <c r="M2" s="43"/>
      <c r="N2" s="44" t="e">
        <f>SUM(N3)</f>
        <v>#REF!</v>
      </c>
      <c r="O2" s="91">
        <f>SUM(O3)</f>
        <v>1447709</v>
      </c>
      <c r="P2" s="92">
        <f>SUM(P3)</f>
        <v>1552290</v>
      </c>
      <c r="Q2" s="92">
        <f>SUM(Q3)</f>
        <v>1549290</v>
      </c>
      <c r="R2" s="92">
        <f>SUM(R3)</f>
        <v>1549290</v>
      </c>
      <c r="S2" s="43"/>
    </row>
    <row r="3" spans="1:19" s="74" customFormat="1" ht="12.75">
      <c r="A3" s="43"/>
      <c r="B3" s="234" t="s">
        <v>398</v>
      </c>
      <c r="C3" s="190"/>
      <c r="D3" s="190"/>
      <c r="E3" s="79">
        <v>483179</v>
      </c>
      <c r="F3" s="79">
        <v>277824.87</v>
      </c>
      <c r="G3" s="79">
        <v>205354.13</v>
      </c>
      <c r="H3" s="79">
        <v>0</v>
      </c>
      <c r="I3" s="79">
        <v>277824.87</v>
      </c>
      <c r="J3" s="79">
        <v>0</v>
      </c>
      <c r="K3" s="79">
        <v>205354.13</v>
      </c>
      <c r="L3" s="80">
        <v>0.575</v>
      </c>
      <c r="M3" s="43"/>
      <c r="N3" s="44" t="e">
        <f>SUM(N10+N16+N28+N34+#REF!+N48)</f>
        <v>#REF!</v>
      </c>
      <c r="O3" s="91">
        <f>SUM(O10+O16+O28+O34+O42+O48+O4)</f>
        <v>1447709</v>
      </c>
      <c r="P3" s="91">
        <f>SUM(P10+P16+P28+P34+P42+P48+P4)</f>
        <v>1552290</v>
      </c>
      <c r="Q3" s="91">
        <f>SUM(Q10+Q16+Q28+Q34+Q42+Q48+Q4)</f>
        <v>1549290</v>
      </c>
      <c r="R3" s="91">
        <f>SUM(R10+R16+R28+R34+R42+R48+R4)</f>
        <v>1549290</v>
      </c>
      <c r="S3" s="43"/>
    </row>
    <row r="4" spans="1:19" s="133" customFormat="1" ht="11.25">
      <c r="A4" s="129"/>
      <c r="B4" s="130" t="s">
        <v>526</v>
      </c>
      <c r="C4" s="131" t="s">
        <v>527</v>
      </c>
      <c r="D4" s="131" t="s">
        <v>528</v>
      </c>
      <c r="E4" s="127"/>
      <c r="F4" s="127"/>
      <c r="G4" s="127"/>
      <c r="H4" s="127"/>
      <c r="I4" s="127"/>
      <c r="J4" s="127"/>
      <c r="K4" s="127"/>
      <c r="L4" s="128"/>
      <c r="M4" s="131"/>
      <c r="N4" s="132"/>
      <c r="O4" s="56">
        <v>1075622</v>
      </c>
      <c r="P4" s="56">
        <v>850000</v>
      </c>
      <c r="Q4" s="56">
        <v>850000</v>
      </c>
      <c r="R4" s="56">
        <v>850000</v>
      </c>
      <c r="S4" s="129"/>
    </row>
    <row r="5" spans="1:19" s="133" customFormat="1" ht="11.25">
      <c r="A5" s="129"/>
      <c r="B5" s="134">
        <v>6</v>
      </c>
      <c r="C5" s="129"/>
      <c r="D5" s="136" t="s">
        <v>529</v>
      </c>
      <c r="E5" s="125"/>
      <c r="F5" s="125"/>
      <c r="G5" s="125"/>
      <c r="H5" s="125"/>
      <c r="I5" s="125"/>
      <c r="J5" s="125"/>
      <c r="K5" s="125"/>
      <c r="L5" s="126"/>
      <c r="M5" s="129"/>
      <c r="N5" s="135"/>
      <c r="O5" s="144">
        <v>1075622</v>
      </c>
      <c r="P5" s="144">
        <v>850000</v>
      </c>
      <c r="Q5" s="144">
        <v>850000</v>
      </c>
      <c r="R5" s="144">
        <v>850000</v>
      </c>
      <c r="S5" s="129"/>
    </row>
    <row r="6" spans="1:19" s="133" customFormat="1" ht="11.25">
      <c r="A6" s="129"/>
      <c r="B6" s="134">
        <v>67</v>
      </c>
      <c r="C6" s="129"/>
      <c r="D6" s="136" t="s">
        <v>530</v>
      </c>
      <c r="E6" s="125"/>
      <c r="F6" s="125"/>
      <c r="G6" s="125"/>
      <c r="H6" s="125"/>
      <c r="I6" s="125"/>
      <c r="J6" s="125"/>
      <c r="K6" s="125"/>
      <c r="L6" s="126"/>
      <c r="M6" s="129"/>
      <c r="N6" s="135"/>
      <c r="O6" s="144">
        <v>1075622</v>
      </c>
      <c r="P6" s="144">
        <v>850000</v>
      </c>
      <c r="Q6" s="144">
        <v>850000</v>
      </c>
      <c r="R6" s="144">
        <v>850000</v>
      </c>
      <c r="S6" s="129"/>
    </row>
    <row r="7" spans="1:19" s="133" customFormat="1" ht="22.5">
      <c r="A7" s="129"/>
      <c r="B7" s="134">
        <v>671</v>
      </c>
      <c r="C7" s="129"/>
      <c r="D7" s="136" t="s">
        <v>531</v>
      </c>
      <c r="E7" s="125"/>
      <c r="F7" s="125"/>
      <c r="G7" s="125"/>
      <c r="H7" s="125"/>
      <c r="I7" s="125"/>
      <c r="J7" s="125"/>
      <c r="K7" s="125"/>
      <c r="L7" s="126"/>
      <c r="M7" s="129"/>
      <c r="N7" s="135"/>
      <c r="O7" s="144">
        <v>1072622</v>
      </c>
      <c r="P7" s="144">
        <v>850000</v>
      </c>
      <c r="Q7" s="144">
        <v>850000</v>
      </c>
      <c r="R7" s="144">
        <v>850000</v>
      </c>
      <c r="S7" s="129"/>
    </row>
    <row r="8" spans="1:19" s="133" customFormat="1" ht="22.5">
      <c r="A8" s="129"/>
      <c r="B8" s="134">
        <v>6711</v>
      </c>
      <c r="C8" s="129"/>
      <c r="D8" s="136" t="s">
        <v>532</v>
      </c>
      <c r="E8" s="125"/>
      <c r="F8" s="125"/>
      <c r="G8" s="125"/>
      <c r="H8" s="125"/>
      <c r="I8" s="125"/>
      <c r="J8" s="125"/>
      <c r="K8" s="125"/>
      <c r="L8" s="126"/>
      <c r="M8" s="129"/>
      <c r="N8" s="135"/>
      <c r="O8" s="144">
        <v>1075622</v>
      </c>
      <c r="P8" s="144">
        <v>850000</v>
      </c>
      <c r="Q8" s="144">
        <v>850000</v>
      </c>
      <c r="R8" s="144">
        <v>850000</v>
      </c>
      <c r="S8" s="129"/>
    </row>
    <row r="9" spans="1:19" s="143" customFormat="1" ht="22.5">
      <c r="A9" s="137"/>
      <c r="B9" s="138">
        <v>67111</v>
      </c>
      <c r="C9" s="137" t="s">
        <v>533</v>
      </c>
      <c r="D9" s="139" t="s">
        <v>532</v>
      </c>
      <c r="E9" s="140"/>
      <c r="F9" s="140"/>
      <c r="G9" s="140"/>
      <c r="H9" s="140"/>
      <c r="I9" s="140"/>
      <c r="J9" s="140"/>
      <c r="K9" s="140"/>
      <c r="L9" s="141"/>
      <c r="M9" s="137"/>
      <c r="N9" s="142"/>
      <c r="O9" s="145">
        <v>1075622</v>
      </c>
      <c r="P9" s="145">
        <v>850000</v>
      </c>
      <c r="Q9" s="145">
        <v>850000</v>
      </c>
      <c r="R9" s="145">
        <v>850000</v>
      </c>
      <c r="S9" s="137"/>
    </row>
    <row r="10" spans="1:19" s="74" customFormat="1" ht="12.75">
      <c r="A10" s="43"/>
      <c r="B10" s="233" t="s">
        <v>49</v>
      </c>
      <c r="C10" s="190"/>
      <c r="D10" s="190"/>
      <c r="E10" s="72">
        <v>530</v>
      </c>
      <c r="F10" s="72">
        <v>557.71</v>
      </c>
      <c r="G10" s="72">
        <v>-27.71</v>
      </c>
      <c r="H10" s="72">
        <v>0</v>
      </c>
      <c r="I10" s="72">
        <v>557.71</v>
      </c>
      <c r="J10" s="72">
        <v>0</v>
      </c>
      <c r="K10" s="72">
        <v>-27.71</v>
      </c>
      <c r="L10" s="73">
        <v>1.052</v>
      </c>
      <c r="M10" s="43"/>
      <c r="N10" s="44">
        <f>SUM(N11)</f>
        <v>200</v>
      </c>
      <c r="O10" s="71">
        <f aca="true" t="shared" si="0" ref="O10:O54">SUM(E10+N10)</f>
        <v>730</v>
      </c>
      <c r="P10" s="83">
        <v>800</v>
      </c>
      <c r="Q10" s="83">
        <v>800</v>
      </c>
      <c r="R10" s="83">
        <v>800</v>
      </c>
      <c r="S10" s="43"/>
    </row>
    <row r="11" spans="1:19" s="74" customFormat="1" ht="12.75">
      <c r="A11" s="43"/>
      <c r="B11" s="75" t="s">
        <v>399</v>
      </c>
      <c r="C11" s="75"/>
      <c r="D11" s="75" t="s">
        <v>400</v>
      </c>
      <c r="E11" s="76">
        <v>530</v>
      </c>
      <c r="F11" s="76">
        <v>557.71</v>
      </c>
      <c r="G11" s="76">
        <v>-27.71</v>
      </c>
      <c r="H11" s="76">
        <v>0</v>
      </c>
      <c r="I11" s="76">
        <v>557.71</v>
      </c>
      <c r="J11" s="76">
        <v>0</v>
      </c>
      <c r="K11" s="76">
        <v>-27.71</v>
      </c>
      <c r="L11" s="77">
        <v>1.052</v>
      </c>
      <c r="M11" s="43"/>
      <c r="N11" s="44">
        <f>SUM(N12)</f>
        <v>200</v>
      </c>
      <c r="O11" s="78">
        <f t="shared" si="0"/>
        <v>730</v>
      </c>
      <c r="P11" s="44">
        <v>800</v>
      </c>
      <c r="Q11" s="44">
        <v>800</v>
      </c>
      <c r="R11" s="44">
        <v>800</v>
      </c>
      <c r="S11" s="43"/>
    </row>
    <row r="12" spans="1:19" s="74" customFormat="1" ht="22.5">
      <c r="A12" s="43"/>
      <c r="B12" s="75" t="s">
        <v>401</v>
      </c>
      <c r="C12" s="75"/>
      <c r="D12" s="75" t="s">
        <v>402</v>
      </c>
      <c r="E12" s="76">
        <v>530</v>
      </c>
      <c r="F12" s="76">
        <v>557.71</v>
      </c>
      <c r="G12" s="76">
        <v>-27.71</v>
      </c>
      <c r="H12" s="76">
        <v>0</v>
      </c>
      <c r="I12" s="76">
        <v>557.71</v>
      </c>
      <c r="J12" s="76">
        <v>0</v>
      </c>
      <c r="K12" s="76">
        <v>-27.71</v>
      </c>
      <c r="L12" s="77">
        <v>1.052</v>
      </c>
      <c r="M12" s="43"/>
      <c r="N12" s="44">
        <f>SUM(N13)</f>
        <v>200</v>
      </c>
      <c r="O12" s="78">
        <f>SUM(E12+N12)</f>
        <v>730</v>
      </c>
      <c r="P12" s="44">
        <v>800</v>
      </c>
      <c r="Q12" s="44">
        <v>800</v>
      </c>
      <c r="R12" s="44">
        <v>800</v>
      </c>
      <c r="S12" s="43"/>
    </row>
    <row r="13" spans="1:19" s="74" customFormat="1" ht="22.5">
      <c r="A13" s="43"/>
      <c r="B13" s="75" t="s">
        <v>403</v>
      </c>
      <c r="C13" s="75"/>
      <c r="D13" s="75" t="s">
        <v>404</v>
      </c>
      <c r="E13" s="76">
        <v>530</v>
      </c>
      <c r="F13" s="76">
        <v>557.71</v>
      </c>
      <c r="G13" s="76">
        <v>-27.71</v>
      </c>
      <c r="H13" s="76">
        <v>0</v>
      </c>
      <c r="I13" s="76">
        <v>557.71</v>
      </c>
      <c r="J13" s="76">
        <v>0</v>
      </c>
      <c r="K13" s="76">
        <v>-27.71</v>
      </c>
      <c r="L13" s="77">
        <v>1.052</v>
      </c>
      <c r="M13" s="43"/>
      <c r="N13" s="44">
        <f>SUM(N14)</f>
        <v>200</v>
      </c>
      <c r="O13" s="78">
        <f t="shared" si="0"/>
        <v>730</v>
      </c>
      <c r="P13" s="44">
        <v>800</v>
      </c>
      <c r="Q13" s="44"/>
      <c r="R13" s="44"/>
      <c r="S13" s="43"/>
    </row>
    <row r="14" spans="1:19" s="74" customFormat="1" ht="12.75">
      <c r="A14" s="43"/>
      <c r="B14" s="75" t="s">
        <v>405</v>
      </c>
      <c r="C14" s="75"/>
      <c r="D14" s="75" t="s">
        <v>406</v>
      </c>
      <c r="E14" s="76">
        <v>530</v>
      </c>
      <c r="F14" s="76">
        <v>557.71</v>
      </c>
      <c r="G14" s="76">
        <v>-27.71</v>
      </c>
      <c r="H14" s="76">
        <v>0</v>
      </c>
      <c r="I14" s="76">
        <v>557.71</v>
      </c>
      <c r="J14" s="76">
        <v>0</v>
      </c>
      <c r="K14" s="76">
        <v>-27.71</v>
      </c>
      <c r="L14" s="77">
        <v>1.052</v>
      </c>
      <c r="M14" s="43"/>
      <c r="N14" s="44">
        <f>SUM(N15)</f>
        <v>200</v>
      </c>
      <c r="O14" s="78">
        <f t="shared" si="0"/>
        <v>730</v>
      </c>
      <c r="P14" s="44">
        <v>800</v>
      </c>
      <c r="Q14" s="44"/>
      <c r="R14" s="44"/>
      <c r="S14" s="43"/>
    </row>
    <row r="15" spans="2:16" ht="12.75">
      <c r="B15" s="26" t="s">
        <v>407</v>
      </c>
      <c r="C15" s="26" t="s">
        <v>408</v>
      </c>
      <c r="D15" s="26" t="s">
        <v>409</v>
      </c>
      <c r="E15" s="27">
        <v>530</v>
      </c>
      <c r="F15" s="27">
        <v>557.71</v>
      </c>
      <c r="G15" s="27">
        <v>-27.71</v>
      </c>
      <c r="H15" s="27">
        <v>0</v>
      </c>
      <c r="I15" s="27">
        <v>557.71</v>
      </c>
      <c r="J15" s="27">
        <v>0</v>
      </c>
      <c r="K15" s="27">
        <v>-27.71</v>
      </c>
      <c r="L15" s="28">
        <v>1.052</v>
      </c>
      <c r="N15" s="7">
        <v>200</v>
      </c>
      <c r="O15" s="9">
        <f t="shared" si="0"/>
        <v>730</v>
      </c>
      <c r="P15" s="7">
        <v>800</v>
      </c>
    </row>
    <row r="16" spans="1:19" s="74" customFormat="1" ht="12.75">
      <c r="A16" s="43"/>
      <c r="B16" s="233" t="s">
        <v>59</v>
      </c>
      <c r="C16" s="190"/>
      <c r="D16" s="190"/>
      <c r="E16" s="72">
        <v>364720</v>
      </c>
      <c r="F16" s="72">
        <v>214811.49</v>
      </c>
      <c r="G16" s="72">
        <v>149908.51</v>
      </c>
      <c r="H16" s="72">
        <v>0</v>
      </c>
      <c r="I16" s="72">
        <v>214811.49</v>
      </c>
      <c r="J16" s="72">
        <v>0</v>
      </c>
      <c r="K16" s="72">
        <v>149908.51</v>
      </c>
      <c r="L16" s="73">
        <v>0.589</v>
      </c>
      <c r="M16" s="43"/>
      <c r="N16" s="44">
        <f>SUM(N17)</f>
        <v>-8000</v>
      </c>
      <c r="O16" s="71">
        <f t="shared" si="0"/>
        <v>356720</v>
      </c>
      <c r="P16" s="83">
        <f>SUM(P17)</f>
        <v>426730</v>
      </c>
      <c r="Q16" s="83">
        <v>423730</v>
      </c>
      <c r="R16" s="83">
        <v>423730</v>
      </c>
      <c r="S16" s="43"/>
    </row>
    <row r="17" spans="1:19" s="74" customFormat="1" ht="12.75">
      <c r="A17" s="43"/>
      <c r="B17" s="75" t="s">
        <v>399</v>
      </c>
      <c r="C17" s="75"/>
      <c r="D17" s="75" t="s">
        <v>400</v>
      </c>
      <c r="E17" s="76">
        <v>364720</v>
      </c>
      <c r="F17" s="76">
        <v>214811.49</v>
      </c>
      <c r="G17" s="76">
        <v>149908.51</v>
      </c>
      <c r="H17" s="76">
        <v>0</v>
      </c>
      <c r="I17" s="76">
        <v>214811.49</v>
      </c>
      <c r="J17" s="76">
        <v>0</v>
      </c>
      <c r="K17" s="76">
        <v>149908.51</v>
      </c>
      <c r="L17" s="77">
        <v>0.589</v>
      </c>
      <c r="M17" s="43"/>
      <c r="N17" s="44">
        <f>SUM(N18+N24)</f>
        <v>-8000</v>
      </c>
      <c r="O17" s="78">
        <f t="shared" si="0"/>
        <v>356720</v>
      </c>
      <c r="P17" s="44">
        <f>SUM(P18+P24)</f>
        <v>426730</v>
      </c>
      <c r="Q17" s="44">
        <v>423730</v>
      </c>
      <c r="R17" s="44">
        <v>423730</v>
      </c>
      <c r="S17" s="43"/>
    </row>
    <row r="18" spans="1:19" s="74" customFormat="1" ht="22.5">
      <c r="A18" s="43"/>
      <c r="B18" s="75" t="s">
        <v>410</v>
      </c>
      <c r="C18" s="75"/>
      <c r="D18" s="75" t="s">
        <v>411</v>
      </c>
      <c r="E18" s="76">
        <v>363592</v>
      </c>
      <c r="F18" s="76">
        <v>214811.49</v>
      </c>
      <c r="G18" s="76">
        <v>148780.51</v>
      </c>
      <c r="H18" s="76">
        <v>0</v>
      </c>
      <c r="I18" s="76">
        <v>214811.49</v>
      </c>
      <c r="J18" s="76">
        <v>0</v>
      </c>
      <c r="K18" s="76">
        <v>148780.51</v>
      </c>
      <c r="L18" s="77">
        <v>0.591</v>
      </c>
      <c r="M18" s="43"/>
      <c r="N18" s="44">
        <f>SUM(N19)</f>
        <v>-8000</v>
      </c>
      <c r="O18" s="78">
        <f t="shared" si="0"/>
        <v>355592</v>
      </c>
      <c r="P18" s="44">
        <f>SUM(P19)</f>
        <v>425600</v>
      </c>
      <c r="Q18" s="44">
        <v>422600</v>
      </c>
      <c r="R18" s="44">
        <v>422600</v>
      </c>
      <c r="S18" s="43"/>
    </row>
    <row r="19" spans="1:19" s="74" customFormat="1" ht="12.75">
      <c r="A19" s="43"/>
      <c r="B19" s="75" t="s">
        <v>412</v>
      </c>
      <c r="C19" s="75"/>
      <c r="D19" s="75" t="s">
        <v>413</v>
      </c>
      <c r="E19" s="76">
        <v>363592</v>
      </c>
      <c r="F19" s="76">
        <v>214811.49</v>
      </c>
      <c r="G19" s="76">
        <v>148780.51</v>
      </c>
      <c r="H19" s="76">
        <v>0</v>
      </c>
      <c r="I19" s="76">
        <v>214811.49</v>
      </c>
      <c r="J19" s="76">
        <v>0</v>
      </c>
      <c r="K19" s="76">
        <v>148780.51</v>
      </c>
      <c r="L19" s="77">
        <v>0.591</v>
      </c>
      <c r="M19" s="43"/>
      <c r="N19" s="44">
        <f>SUM(N20)</f>
        <v>-8000</v>
      </c>
      <c r="O19" s="78">
        <f t="shared" si="0"/>
        <v>355592</v>
      </c>
      <c r="P19" s="44">
        <f>SUM(P20)</f>
        <v>425600</v>
      </c>
      <c r="Q19" s="44"/>
      <c r="R19" s="44"/>
      <c r="S19" s="43"/>
    </row>
    <row r="20" spans="1:19" s="74" customFormat="1" ht="12.75">
      <c r="A20" s="43"/>
      <c r="B20" s="75" t="s">
        <v>414</v>
      </c>
      <c r="C20" s="75"/>
      <c r="D20" s="75" t="s">
        <v>415</v>
      </c>
      <c r="E20" s="76">
        <v>363592</v>
      </c>
      <c r="F20" s="76">
        <v>214811.49</v>
      </c>
      <c r="G20" s="76">
        <v>148780.51</v>
      </c>
      <c r="H20" s="76">
        <v>0</v>
      </c>
      <c r="I20" s="76">
        <v>214811.49</v>
      </c>
      <c r="J20" s="76">
        <v>0</v>
      </c>
      <c r="K20" s="76">
        <v>148780.51</v>
      </c>
      <c r="L20" s="77">
        <v>0.591</v>
      </c>
      <c r="M20" s="43"/>
      <c r="N20" s="44">
        <f>SUM(N21+N22+N23)</f>
        <v>-8000</v>
      </c>
      <c r="O20" s="78">
        <f t="shared" si="0"/>
        <v>355592</v>
      </c>
      <c r="P20" s="44">
        <f>SUM(P21+P22+P23)</f>
        <v>425600</v>
      </c>
      <c r="Q20" s="44"/>
      <c r="R20" s="44"/>
      <c r="S20" s="43"/>
    </row>
    <row r="21" spans="2:16" ht="12.75">
      <c r="B21" s="26" t="s">
        <v>416</v>
      </c>
      <c r="C21" s="26" t="s">
        <v>417</v>
      </c>
      <c r="D21" s="26" t="s">
        <v>418</v>
      </c>
      <c r="E21" s="27">
        <v>362000</v>
      </c>
      <c r="F21" s="27">
        <v>214811.49</v>
      </c>
      <c r="G21" s="27">
        <v>147188.51</v>
      </c>
      <c r="H21" s="27">
        <v>0</v>
      </c>
      <c r="I21" s="27">
        <v>214811.49</v>
      </c>
      <c r="J21" s="27">
        <v>0</v>
      </c>
      <c r="K21" s="27">
        <v>147188.51</v>
      </c>
      <c r="L21" s="28">
        <v>0.593</v>
      </c>
      <c r="N21" s="7">
        <v>-8000</v>
      </c>
      <c r="O21" s="9">
        <f t="shared" si="0"/>
        <v>354000</v>
      </c>
      <c r="P21" s="7">
        <v>424000</v>
      </c>
    </row>
    <row r="22" spans="2:16" ht="12.75">
      <c r="B22" s="26" t="s">
        <v>416</v>
      </c>
      <c r="C22" s="26" t="s">
        <v>419</v>
      </c>
      <c r="D22" s="26" t="s">
        <v>420</v>
      </c>
      <c r="E22" s="27">
        <v>796</v>
      </c>
      <c r="F22" s="27">
        <v>0</v>
      </c>
      <c r="G22" s="27">
        <v>796</v>
      </c>
      <c r="H22" s="27">
        <v>0</v>
      </c>
      <c r="I22" s="27">
        <v>0</v>
      </c>
      <c r="J22" s="27">
        <v>0</v>
      </c>
      <c r="K22" s="27">
        <v>796</v>
      </c>
      <c r="L22" s="28">
        <v>0</v>
      </c>
      <c r="N22" s="7">
        <v>0</v>
      </c>
      <c r="O22" s="9">
        <f t="shared" si="0"/>
        <v>796</v>
      </c>
      <c r="P22" s="7">
        <v>800</v>
      </c>
    </row>
    <row r="23" spans="2:16" ht="12.75">
      <c r="B23" s="26" t="s">
        <v>421</v>
      </c>
      <c r="C23" s="26" t="s">
        <v>422</v>
      </c>
      <c r="D23" s="26" t="s">
        <v>423</v>
      </c>
      <c r="E23" s="27">
        <v>796</v>
      </c>
      <c r="F23" s="27">
        <v>0</v>
      </c>
      <c r="G23" s="27">
        <v>796</v>
      </c>
      <c r="H23" s="27">
        <v>0</v>
      </c>
      <c r="I23" s="27">
        <v>0</v>
      </c>
      <c r="J23" s="27">
        <v>0</v>
      </c>
      <c r="K23" s="27">
        <v>796</v>
      </c>
      <c r="L23" s="28">
        <v>0</v>
      </c>
      <c r="N23" s="7">
        <v>0</v>
      </c>
      <c r="O23" s="9">
        <f t="shared" si="0"/>
        <v>796</v>
      </c>
      <c r="P23" s="7">
        <v>800</v>
      </c>
    </row>
    <row r="24" spans="1:19" s="74" customFormat="1" ht="12.75">
      <c r="A24" s="43"/>
      <c r="B24" s="75" t="s">
        <v>424</v>
      </c>
      <c r="C24" s="75"/>
      <c r="D24" s="75" t="s">
        <v>425</v>
      </c>
      <c r="E24" s="76">
        <v>1128</v>
      </c>
      <c r="F24" s="76">
        <v>0</v>
      </c>
      <c r="G24" s="76">
        <v>1128</v>
      </c>
      <c r="H24" s="76">
        <v>0</v>
      </c>
      <c r="I24" s="76">
        <v>0</v>
      </c>
      <c r="J24" s="76">
        <v>0</v>
      </c>
      <c r="K24" s="76">
        <v>1128</v>
      </c>
      <c r="L24" s="77">
        <v>0</v>
      </c>
      <c r="M24" s="43"/>
      <c r="N24" s="44">
        <f>SUM(N25)</f>
        <v>0</v>
      </c>
      <c r="O24" s="78">
        <f t="shared" si="0"/>
        <v>1128</v>
      </c>
      <c r="P24" s="44">
        <f>SUM(P25)</f>
        <v>1130</v>
      </c>
      <c r="Q24" s="44">
        <v>1130</v>
      </c>
      <c r="R24" s="44">
        <v>1130</v>
      </c>
      <c r="S24" s="43"/>
    </row>
    <row r="25" spans="1:19" s="74" customFormat="1" ht="12.75">
      <c r="A25" s="43"/>
      <c r="B25" s="75" t="s">
        <v>426</v>
      </c>
      <c r="C25" s="75"/>
      <c r="D25" s="75" t="s">
        <v>427</v>
      </c>
      <c r="E25" s="76">
        <v>1128</v>
      </c>
      <c r="F25" s="76">
        <v>0</v>
      </c>
      <c r="G25" s="76">
        <v>1128</v>
      </c>
      <c r="H25" s="76">
        <v>0</v>
      </c>
      <c r="I25" s="76">
        <v>0</v>
      </c>
      <c r="J25" s="76">
        <v>0</v>
      </c>
      <c r="K25" s="76">
        <v>1128</v>
      </c>
      <c r="L25" s="77">
        <v>0</v>
      </c>
      <c r="M25" s="43"/>
      <c r="N25" s="44">
        <f>SUM(N26)</f>
        <v>0</v>
      </c>
      <c r="O25" s="78">
        <f t="shared" si="0"/>
        <v>1128</v>
      </c>
      <c r="P25" s="44">
        <f>SUM(P26)</f>
        <v>1130</v>
      </c>
      <c r="Q25" s="44"/>
      <c r="R25" s="44"/>
      <c r="S25" s="43"/>
    </row>
    <row r="26" spans="1:19" s="74" customFormat="1" ht="12.75">
      <c r="A26" s="43"/>
      <c r="B26" s="75" t="s">
        <v>428</v>
      </c>
      <c r="C26" s="75"/>
      <c r="D26" s="75" t="s">
        <v>427</v>
      </c>
      <c r="E26" s="76">
        <v>1128</v>
      </c>
      <c r="F26" s="76">
        <v>0</v>
      </c>
      <c r="G26" s="76">
        <v>1128</v>
      </c>
      <c r="H26" s="76">
        <v>0</v>
      </c>
      <c r="I26" s="76">
        <v>0</v>
      </c>
      <c r="J26" s="76">
        <v>0</v>
      </c>
      <c r="K26" s="76">
        <v>1128</v>
      </c>
      <c r="L26" s="77">
        <v>0</v>
      </c>
      <c r="M26" s="43"/>
      <c r="N26" s="44">
        <f>SUM(N27)</f>
        <v>0</v>
      </c>
      <c r="O26" s="78">
        <f t="shared" si="0"/>
        <v>1128</v>
      </c>
      <c r="P26" s="44">
        <f>SUM(P27)</f>
        <v>1130</v>
      </c>
      <c r="Q26" s="44"/>
      <c r="R26" s="44"/>
      <c r="S26" s="43"/>
    </row>
    <row r="27" spans="2:16" ht="12" customHeight="1">
      <c r="B27" s="26" t="s">
        <v>429</v>
      </c>
      <c r="C27" s="26" t="s">
        <v>430</v>
      </c>
      <c r="D27" s="26" t="s">
        <v>431</v>
      </c>
      <c r="E27" s="27">
        <v>1128</v>
      </c>
      <c r="F27" s="27">
        <v>0</v>
      </c>
      <c r="G27" s="27">
        <v>1128</v>
      </c>
      <c r="H27" s="27">
        <v>0</v>
      </c>
      <c r="I27" s="27">
        <v>0</v>
      </c>
      <c r="J27" s="27">
        <v>0</v>
      </c>
      <c r="K27" s="27">
        <v>1128</v>
      </c>
      <c r="L27" s="28">
        <v>0</v>
      </c>
      <c r="N27" s="7">
        <v>0</v>
      </c>
      <c r="O27" s="9">
        <f t="shared" si="0"/>
        <v>1128</v>
      </c>
      <c r="P27" s="7">
        <v>1130</v>
      </c>
    </row>
    <row r="28" spans="1:19" s="74" customFormat="1" ht="0.75" customHeight="1" hidden="1">
      <c r="A28" s="43"/>
      <c r="B28" s="233" t="s">
        <v>308</v>
      </c>
      <c r="C28" s="190"/>
      <c r="D28" s="190"/>
      <c r="E28" s="72">
        <v>1</v>
      </c>
      <c r="F28" s="72">
        <v>0.01</v>
      </c>
      <c r="G28" s="72">
        <v>0.99</v>
      </c>
      <c r="H28" s="72">
        <v>0</v>
      </c>
      <c r="I28" s="72">
        <v>0.01</v>
      </c>
      <c r="J28" s="72">
        <v>0</v>
      </c>
      <c r="K28" s="72">
        <v>0.99</v>
      </c>
      <c r="L28" s="73">
        <v>0.01</v>
      </c>
      <c r="M28" s="43"/>
      <c r="N28" s="44">
        <f>SUM(N29)</f>
        <v>0</v>
      </c>
      <c r="O28" s="71">
        <f t="shared" si="0"/>
        <v>1</v>
      </c>
      <c r="P28" s="83">
        <v>0</v>
      </c>
      <c r="Q28" s="83">
        <v>0</v>
      </c>
      <c r="R28" s="83">
        <v>0</v>
      </c>
      <c r="S28" s="43"/>
    </row>
    <row r="29" spans="1:19" s="74" customFormat="1" ht="12.75" hidden="1">
      <c r="A29" s="43"/>
      <c r="B29" s="75" t="s">
        <v>378</v>
      </c>
      <c r="C29" s="75"/>
      <c r="D29" s="75" t="s">
        <v>379</v>
      </c>
      <c r="E29" s="76">
        <v>1</v>
      </c>
      <c r="F29" s="76">
        <v>0.01</v>
      </c>
      <c r="G29" s="76">
        <v>0.99</v>
      </c>
      <c r="H29" s="76">
        <v>0</v>
      </c>
      <c r="I29" s="76">
        <v>0.01</v>
      </c>
      <c r="J29" s="76">
        <v>0</v>
      </c>
      <c r="K29" s="76">
        <v>0.99</v>
      </c>
      <c r="L29" s="77">
        <v>0.01</v>
      </c>
      <c r="M29" s="43"/>
      <c r="N29" s="44">
        <f>SUM(N30)</f>
        <v>0</v>
      </c>
      <c r="O29" s="78">
        <f t="shared" si="0"/>
        <v>1</v>
      </c>
      <c r="P29" s="44">
        <v>0</v>
      </c>
      <c r="Q29" s="44">
        <v>1</v>
      </c>
      <c r="R29" s="44">
        <v>1</v>
      </c>
      <c r="S29" s="43"/>
    </row>
    <row r="30" spans="1:19" s="74" customFormat="1" ht="12.75" hidden="1">
      <c r="A30" s="43"/>
      <c r="B30" s="75" t="s">
        <v>380</v>
      </c>
      <c r="C30" s="75"/>
      <c r="D30" s="75" t="s">
        <v>381</v>
      </c>
      <c r="E30" s="76">
        <v>1</v>
      </c>
      <c r="F30" s="76">
        <v>0.01</v>
      </c>
      <c r="G30" s="76">
        <v>0.99</v>
      </c>
      <c r="H30" s="76">
        <v>0</v>
      </c>
      <c r="I30" s="76">
        <v>0.01</v>
      </c>
      <c r="J30" s="76">
        <v>0</v>
      </c>
      <c r="K30" s="76">
        <v>0.99</v>
      </c>
      <c r="L30" s="77">
        <v>0.01</v>
      </c>
      <c r="M30" s="43"/>
      <c r="N30" s="44">
        <f>SUM(N31)</f>
        <v>0</v>
      </c>
      <c r="O30" s="78">
        <f t="shared" si="0"/>
        <v>1</v>
      </c>
      <c r="P30" s="44">
        <v>0</v>
      </c>
      <c r="Q30" s="44">
        <v>1</v>
      </c>
      <c r="R30" s="44">
        <v>1</v>
      </c>
      <c r="S30" s="43"/>
    </row>
    <row r="31" spans="1:19" s="74" customFormat="1" ht="12.75" hidden="1">
      <c r="A31" s="43"/>
      <c r="B31" s="75" t="s">
        <v>382</v>
      </c>
      <c r="C31" s="75"/>
      <c r="D31" s="75" t="s">
        <v>383</v>
      </c>
      <c r="E31" s="76">
        <v>1</v>
      </c>
      <c r="F31" s="76">
        <v>0.01</v>
      </c>
      <c r="G31" s="76">
        <v>0.99</v>
      </c>
      <c r="H31" s="76">
        <v>0</v>
      </c>
      <c r="I31" s="76">
        <v>0.01</v>
      </c>
      <c r="J31" s="76">
        <v>0</v>
      </c>
      <c r="K31" s="76">
        <v>0.99</v>
      </c>
      <c r="L31" s="77">
        <v>0.01</v>
      </c>
      <c r="M31" s="43"/>
      <c r="N31" s="44">
        <f>SUM(N32)</f>
        <v>0</v>
      </c>
      <c r="O31" s="78">
        <f t="shared" si="0"/>
        <v>1</v>
      </c>
      <c r="P31" s="44">
        <v>0</v>
      </c>
      <c r="Q31" s="44"/>
      <c r="R31" s="44"/>
      <c r="S31" s="43"/>
    </row>
    <row r="32" spans="1:19" s="74" customFormat="1" ht="12.75" hidden="1">
      <c r="A32" s="43"/>
      <c r="B32" s="75" t="s">
        <v>432</v>
      </c>
      <c r="C32" s="75"/>
      <c r="D32" s="75" t="s">
        <v>433</v>
      </c>
      <c r="E32" s="76">
        <v>1</v>
      </c>
      <c r="F32" s="76">
        <v>0.01</v>
      </c>
      <c r="G32" s="76">
        <v>0.99</v>
      </c>
      <c r="H32" s="76">
        <v>0</v>
      </c>
      <c r="I32" s="76">
        <v>0.01</v>
      </c>
      <c r="J32" s="76">
        <v>0</v>
      </c>
      <c r="K32" s="76">
        <v>0.99</v>
      </c>
      <c r="L32" s="77">
        <v>0.01</v>
      </c>
      <c r="M32" s="43"/>
      <c r="N32" s="44">
        <f>SUM(N33)</f>
        <v>0</v>
      </c>
      <c r="O32" s="78">
        <f t="shared" si="0"/>
        <v>1</v>
      </c>
      <c r="P32" s="44">
        <v>0</v>
      </c>
      <c r="Q32" s="44"/>
      <c r="R32" s="44"/>
      <c r="S32" s="43"/>
    </row>
    <row r="33" spans="2:16" ht="12.75" hidden="1">
      <c r="B33" s="26" t="s">
        <v>434</v>
      </c>
      <c r="C33" s="26" t="s">
        <v>435</v>
      </c>
      <c r="D33" s="26" t="s">
        <v>436</v>
      </c>
      <c r="E33" s="27">
        <v>1</v>
      </c>
      <c r="F33" s="27">
        <v>0.01</v>
      </c>
      <c r="G33" s="27">
        <v>0.99</v>
      </c>
      <c r="H33" s="27">
        <v>0</v>
      </c>
      <c r="I33" s="27">
        <v>0.01</v>
      </c>
      <c r="J33" s="27">
        <v>0</v>
      </c>
      <c r="K33" s="27">
        <v>0.99</v>
      </c>
      <c r="L33" s="28">
        <v>0.01</v>
      </c>
      <c r="N33" s="7">
        <v>0</v>
      </c>
      <c r="O33" s="9">
        <v>0</v>
      </c>
      <c r="P33" s="7">
        <v>0</v>
      </c>
    </row>
    <row r="34" spans="1:19" s="74" customFormat="1" ht="12.75">
      <c r="A34" s="43"/>
      <c r="B34" s="233" t="s">
        <v>310</v>
      </c>
      <c r="C34" s="190"/>
      <c r="D34" s="190"/>
      <c r="E34" s="72">
        <v>104274</v>
      </c>
      <c r="F34" s="72">
        <v>49466.45</v>
      </c>
      <c r="G34" s="72">
        <v>54807.55</v>
      </c>
      <c r="H34" s="72">
        <v>0</v>
      </c>
      <c r="I34" s="72">
        <v>49466.45</v>
      </c>
      <c r="J34" s="72">
        <v>0</v>
      </c>
      <c r="K34" s="72">
        <v>54807.55</v>
      </c>
      <c r="L34" s="73">
        <v>0.474</v>
      </c>
      <c r="M34" s="43"/>
      <c r="N34" s="44" t="e">
        <f>SUM(N35)</f>
        <v>#REF!</v>
      </c>
      <c r="O34" s="71">
        <v>13972</v>
      </c>
      <c r="P34" s="83">
        <f>SUM(P35)</f>
        <v>14100</v>
      </c>
      <c r="Q34" s="83">
        <v>14100</v>
      </c>
      <c r="R34" s="83">
        <v>14100</v>
      </c>
      <c r="S34" s="43"/>
    </row>
    <row r="35" spans="1:19" s="74" customFormat="1" ht="12.75">
      <c r="A35" s="43"/>
      <c r="B35" s="75" t="s">
        <v>399</v>
      </c>
      <c r="C35" s="75"/>
      <c r="D35" s="75" t="s">
        <v>400</v>
      </c>
      <c r="E35" s="76">
        <v>104274</v>
      </c>
      <c r="F35" s="76">
        <v>49466.45</v>
      </c>
      <c r="G35" s="76">
        <v>54807.55</v>
      </c>
      <c r="H35" s="76">
        <v>0</v>
      </c>
      <c r="I35" s="76">
        <v>49466.45</v>
      </c>
      <c r="J35" s="76">
        <v>0</v>
      </c>
      <c r="K35" s="76">
        <v>54807.55</v>
      </c>
      <c r="L35" s="77">
        <v>0.474</v>
      </c>
      <c r="M35" s="43"/>
      <c r="N35" s="44" t="e">
        <f>SUM(N36)</f>
        <v>#REF!</v>
      </c>
      <c r="O35" s="78">
        <v>13972</v>
      </c>
      <c r="P35" s="44">
        <f>SUM(P36)</f>
        <v>14100</v>
      </c>
      <c r="Q35" s="44">
        <v>14100</v>
      </c>
      <c r="R35" s="44">
        <v>14100</v>
      </c>
      <c r="S35" s="43"/>
    </row>
    <row r="36" spans="1:19" s="74" customFormat="1" ht="22.5">
      <c r="A36" s="43"/>
      <c r="B36" s="75" t="s">
        <v>437</v>
      </c>
      <c r="C36" s="75"/>
      <c r="D36" s="75" t="s">
        <v>438</v>
      </c>
      <c r="E36" s="76">
        <v>104274</v>
      </c>
      <c r="F36" s="76">
        <v>49466.45</v>
      </c>
      <c r="G36" s="76">
        <v>54807.55</v>
      </c>
      <c r="H36" s="76">
        <v>0</v>
      </c>
      <c r="I36" s="76">
        <v>49466.45</v>
      </c>
      <c r="J36" s="76">
        <v>0</v>
      </c>
      <c r="K36" s="76">
        <v>54807.55</v>
      </c>
      <c r="L36" s="77">
        <v>0.474</v>
      </c>
      <c r="M36" s="43"/>
      <c r="N36" s="44" t="e">
        <f>SUM(N37+#REF!)</f>
        <v>#REF!</v>
      </c>
      <c r="O36" s="78">
        <v>13972</v>
      </c>
      <c r="P36" s="44">
        <f>SUM(P37)</f>
        <v>14100</v>
      </c>
      <c r="Q36" s="44">
        <v>14100</v>
      </c>
      <c r="R36" s="44">
        <v>14100</v>
      </c>
      <c r="S36" s="43"/>
    </row>
    <row r="37" spans="1:19" s="74" customFormat="1" ht="22.5">
      <c r="A37" s="43"/>
      <c r="B37" s="75" t="s">
        <v>439</v>
      </c>
      <c r="C37" s="75"/>
      <c r="D37" s="75" t="s">
        <v>440</v>
      </c>
      <c r="E37" s="76">
        <v>14792</v>
      </c>
      <c r="F37" s="76">
        <v>10661.88</v>
      </c>
      <c r="G37" s="76">
        <v>4130.12</v>
      </c>
      <c r="H37" s="76">
        <v>0</v>
      </c>
      <c r="I37" s="76">
        <v>10661.88</v>
      </c>
      <c r="J37" s="76">
        <v>0</v>
      </c>
      <c r="K37" s="76">
        <v>4130.12</v>
      </c>
      <c r="L37" s="77">
        <v>0.721</v>
      </c>
      <c r="M37" s="43"/>
      <c r="N37" s="44">
        <f>SUM(N38)</f>
        <v>-820</v>
      </c>
      <c r="O37" s="78">
        <f t="shared" si="0"/>
        <v>13972</v>
      </c>
      <c r="P37" s="44">
        <f>SUM(P38)</f>
        <v>14100</v>
      </c>
      <c r="Q37" s="44"/>
      <c r="R37" s="44"/>
      <c r="S37" s="43"/>
    </row>
    <row r="38" spans="1:19" s="74" customFormat="1" ht="33.75">
      <c r="A38" s="43"/>
      <c r="B38" s="75" t="s">
        <v>441</v>
      </c>
      <c r="C38" s="75"/>
      <c r="D38" s="75" t="s">
        <v>442</v>
      </c>
      <c r="E38" s="76">
        <v>14792</v>
      </c>
      <c r="F38" s="76">
        <v>10661.88</v>
      </c>
      <c r="G38" s="76">
        <v>4130.12</v>
      </c>
      <c r="H38" s="76">
        <v>0</v>
      </c>
      <c r="I38" s="76">
        <v>10661.88</v>
      </c>
      <c r="J38" s="76">
        <v>0</v>
      </c>
      <c r="K38" s="76">
        <v>4130.12</v>
      </c>
      <c r="L38" s="77">
        <v>0.721</v>
      </c>
      <c r="M38" s="43"/>
      <c r="N38" s="44">
        <f>SUM(N39+N40+N41)</f>
        <v>-820</v>
      </c>
      <c r="O38" s="78">
        <f t="shared" si="0"/>
        <v>13972</v>
      </c>
      <c r="P38" s="44">
        <f>SUM(P39:P41)</f>
        <v>14100</v>
      </c>
      <c r="Q38" s="44"/>
      <c r="R38" s="44"/>
      <c r="S38" s="43"/>
    </row>
    <row r="39" spans="2:16" ht="22.5">
      <c r="B39" s="26" t="s">
        <v>443</v>
      </c>
      <c r="C39" s="26" t="s">
        <v>444</v>
      </c>
      <c r="D39" s="26" t="s">
        <v>445</v>
      </c>
      <c r="E39" s="27">
        <v>8518</v>
      </c>
      <c r="F39" s="27">
        <v>5736</v>
      </c>
      <c r="G39" s="27">
        <v>2782</v>
      </c>
      <c r="H39" s="27">
        <v>0</v>
      </c>
      <c r="I39" s="27">
        <v>5736</v>
      </c>
      <c r="J39" s="27">
        <v>0</v>
      </c>
      <c r="K39" s="27">
        <v>2782</v>
      </c>
      <c r="L39" s="28">
        <v>0.673</v>
      </c>
      <c r="N39" s="7">
        <v>0</v>
      </c>
      <c r="O39" s="9">
        <f t="shared" si="0"/>
        <v>8518</v>
      </c>
      <c r="P39" s="7">
        <v>8600</v>
      </c>
    </row>
    <row r="40" spans="2:16" ht="22.5">
      <c r="B40" s="26" t="s">
        <v>446</v>
      </c>
      <c r="C40" s="26" t="s">
        <v>447</v>
      </c>
      <c r="D40" s="26" t="s">
        <v>448</v>
      </c>
      <c r="E40" s="27">
        <v>3354</v>
      </c>
      <c r="F40" s="27">
        <v>0</v>
      </c>
      <c r="G40" s="27">
        <v>3354</v>
      </c>
      <c r="H40" s="27">
        <v>0</v>
      </c>
      <c r="I40" s="27">
        <v>0</v>
      </c>
      <c r="J40" s="27">
        <v>0</v>
      </c>
      <c r="K40" s="27">
        <v>3354</v>
      </c>
      <c r="L40" s="28">
        <v>0</v>
      </c>
      <c r="N40" s="7">
        <v>-200</v>
      </c>
      <c r="O40" s="9">
        <f t="shared" si="0"/>
        <v>3154</v>
      </c>
      <c r="P40" s="7">
        <v>3200</v>
      </c>
    </row>
    <row r="41" spans="2:16" ht="21" customHeight="1">
      <c r="B41" s="26" t="s">
        <v>446</v>
      </c>
      <c r="C41" s="26" t="s">
        <v>449</v>
      </c>
      <c r="D41" s="26" t="s">
        <v>450</v>
      </c>
      <c r="E41" s="27">
        <v>2920</v>
      </c>
      <c r="F41" s="27">
        <v>4925.88</v>
      </c>
      <c r="G41" s="27">
        <v>-2005.88</v>
      </c>
      <c r="H41" s="27">
        <v>0</v>
      </c>
      <c r="I41" s="27">
        <v>4925.88</v>
      </c>
      <c r="J41" s="27">
        <v>0</v>
      </c>
      <c r="K41" s="27">
        <v>-2005.88</v>
      </c>
      <c r="L41" s="28">
        <v>1.687</v>
      </c>
      <c r="N41" s="7">
        <v>-620</v>
      </c>
      <c r="O41" s="9">
        <f t="shared" si="0"/>
        <v>2300</v>
      </c>
      <c r="P41" s="7">
        <v>2300</v>
      </c>
    </row>
    <row r="42" spans="1:19" s="74" customFormat="1" ht="12.75">
      <c r="A42" s="115"/>
      <c r="B42" s="116" t="s">
        <v>519</v>
      </c>
      <c r="C42" s="117"/>
      <c r="D42" s="117"/>
      <c r="E42" s="118"/>
      <c r="F42" s="118"/>
      <c r="G42" s="118"/>
      <c r="H42" s="118"/>
      <c r="I42" s="118"/>
      <c r="J42" s="118"/>
      <c r="K42" s="118"/>
      <c r="L42" s="119"/>
      <c r="M42" s="115"/>
      <c r="N42" s="83"/>
      <c r="O42" s="71">
        <v>0</v>
      </c>
      <c r="P42" s="83">
        <f>SUM(P43)</f>
        <v>260000</v>
      </c>
      <c r="Q42" s="83">
        <v>260000</v>
      </c>
      <c r="R42" s="83">
        <v>260000</v>
      </c>
      <c r="S42" s="43"/>
    </row>
    <row r="43" spans="1:19" s="74" customFormat="1" ht="12.75">
      <c r="A43" s="43"/>
      <c r="B43" s="147" t="s">
        <v>399</v>
      </c>
      <c r="C43" s="75"/>
      <c r="D43" s="75" t="s">
        <v>400</v>
      </c>
      <c r="E43" s="76">
        <v>12990</v>
      </c>
      <c r="F43" s="76">
        <v>12989.21</v>
      </c>
      <c r="G43" s="76">
        <v>0.79</v>
      </c>
      <c r="H43" s="76">
        <v>0</v>
      </c>
      <c r="I43" s="76">
        <v>12989.21</v>
      </c>
      <c r="J43" s="76">
        <v>0</v>
      </c>
      <c r="K43" s="76">
        <v>0.79</v>
      </c>
      <c r="L43" s="77">
        <v>1</v>
      </c>
      <c r="M43" s="43"/>
      <c r="N43" s="44">
        <f>SUM(N44)</f>
        <v>0</v>
      </c>
      <c r="O43" s="78">
        <v>0</v>
      </c>
      <c r="P43" s="44">
        <f>SUM(P44)</f>
        <v>260000</v>
      </c>
      <c r="Q43" s="44">
        <v>260000</v>
      </c>
      <c r="R43" s="44">
        <v>260000</v>
      </c>
      <c r="S43" s="43"/>
    </row>
    <row r="44" spans="1:19" s="74" customFormat="1" ht="22.5" customHeight="1">
      <c r="A44" s="43"/>
      <c r="B44" s="147">
        <v>67</v>
      </c>
      <c r="C44" s="75"/>
      <c r="D44" s="75" t="s">
        <v>438</v>
      </c>
      <c r="E44" s="76">
        <v>12990</v>
      </c>
      <c r="F44" s="76">
        <v>12989.21</v>
      </c>
      <c r="G44" s="76">
        <v>0.79</v>
      </c>
      <c r="H44" s="76">
        <v>0</v>
      </c>
      <c r="I44" s="76">
        <v>12989.21</v>
      </c>
      <c r="J44" s="76">
        <v>0</v>
      </c>
      <c r="K44" s="76">
        <v>0.79</v>
      </c>
      <c r="L44" s="77">
        <v>1</v>
      </c>
      <c r="M44" s="43"/>
      <c r="N44" s="44">
        <f>SUM(N45)</f>
        <v>0</v>
      </c>
      <c r="O44" s="78">
        <v>0</v>
      </c>
      <c r="P44" s="44">
        <f>SUM(P45)</f>
        <v>260000</v>
      </c>
      <c r="Q44" s="44">
        <v>260000</v>
      </c>
      <c r="R44" s="44">
        <v>260000</v>
      </c>
      <c r="S44" s="43"/>
    </row>
    <row r="45" spans="1:19" s="74" customFormat="1" ht="27" customHeight="1">
      <c r="A45" s="43"/>
      <c r="B45" s="147">
        <v>671</v>
      </c>
      <c r="C45" s="75"/>
      <c r="D45" s="75" t="s">
        <v>440</v>
      </c>
      <c r="E45" s="76">
        <v>12990</v>
      </c>
      <c r="F45" s="76">
        <v>12989.21</v>
      </c>
      <c r="G45" s="76">
        <v>0.79</v>
      </c>
      <c r="H45" s="76">
        <v>0</v>
      </c>
      <c r="I45" s="76">
        <v>12989.21</v>
      </c>
      <c r="J45" s="76">
        <v>0</v>
      </c>
      <c r="K45" s="76">
        <v>0.79</v>
      </c>
      <c r="L45" s="77">
        <v>1</v>
      </c>
      <c r="M45" s="43"/>
      <c r="N45" s="44">
        <f>SUM(N46)</f>
        <v>0</v>
      </c>
      <c r="O45" s="78">
        <v>0</v>
      </c>
      <c r="P45" s="44">
        <f>SUM(P46)</f>
        <v>260000</v>
      </c>
      <c r="Q45" s="44"/>
      <c r="R45" s="44"/>
      <c r="S45" s="43"/>
    </row>
    <row r="46" spans="1:19" s="74" customFormat="1" ht="25.5" customHeight="1">
      <c r="A46" s="43"/>
      <c r="B46" s="147">
        <v>6711</v>
      </c>
      <c r="C46" s="75"/>
      <c r="D46" s="75" t="s">
        <v>442</v>
      </c>
      <c r="E46" s="76">
        <v>12990</v>
      </c>
      <c r="F46" s="76">
        <v>12989.21</v>
      </c>
      <c r="G46" s="76">
        <v>0.79</v>
      </c>
      <c r="H46" s="76">
        <v>0</v>
      </c>
      <c r="I46" s="76">
        <v>12989.21</v>
      </c>
      <c r="J46" s="76">
        <v>0</v>
      </c>
      <c r="K46" s="76">
        <v>0.79</v>
      </c>
      <c r="L46" s="77">
        <v>1</v>
      </c>
      <c r="M46" s="43"/>
      <c r="N46" s="44">
        <f>SUM(N47)</f>
        <v>0</v>
      </c>
      <c r="O46" s="78">
        <v>0</v>
      </c>
      <c r="P46" s="44">
        <f>SUM(P47)</f>
        <v>260000</v>
      </c>
      <c r="Q46" s="44"/>
      <c r="R46" s="44"/>
      <c r="S46" s="43"/>
    </row>
    <row r="47" spans="2:16" ht="25.5" customHeight="1">
      <c r="B47" s="146">
        <v>67111</v>
      </c>
      <c r="C47" s="26"/>
      <c r="D47" s="90" t="s">
        <v>498</v>
      </c>
      <c r="E47" s="27">
        <v>12990</v>
      </c>
      <c r="F47" s="27">
        <v>12989.21</v>
      </c>
      <c r="G47" s="27">
        <v>0.79</v>
      </c>
      <c r="H47" s="27">
        <v>0</v>
      </c>
      <c r="I47" s="27">
        <v>12989.21</v>
      </c>
      <c r="J47" s="27">
        <v>0</v>
      </c>
      <c r="K47" s="27">
        <v>0.79</v>
      </c>
      <c r="L47" s="28">
        <v>1</v>
      </c>
      <c r="N47" s="7">
        <v>0</v>
      </c>
      <c r="O47" s="9">
        <v>0</v>
      </c>
      <c r="P47" s="7">
        <v>260000</v>
      </c>
    </row>
    <row r="48" spans="1:19" s="74" customFormat="1" ht="12.75">
      <c r="A48" s="43"/>
      <c r="B48" s="233" t="s">
        <v>316</v>
      </c>
      <c r="C48" s="190"/>
      <c r="D48" s="190"/>
      <c r="E48" s="72">
        <v>664</v>
      </c>
      <c r="F48" s="72">
        <v>0</v>
      </c>
      <c r="G48" s="72">
        <v>664</v>
      </c>
      <c r="H48" s="72">
        <v>0</v>
      </c>
      <c r="I48" s="72">
        <v>0</v>
      </c>
      <c r="J48" s="72">
        <v>0</v>
      </c>
      <c r="K48" s="72">
        <v>664</v>
      </c>
      <c r="L48" s="73">
        <v>0</v>
      </c>
      <c r="M48" s="43"/>
      <c r="N48" s="44">
        <f>SUM(N49)</f>
        <v>0</v>
      </c>
      <c r="O48" s="71">
        <f t="shared" si="0"/>
        <v>664</v>
      </c>
      <c r="P48" s="83">
        <v>660</v>
      </c>
      <c r="Q48" s="83">
        <v>660</v>
      </c>
      <c r="R48" s="83">
        <v>660</v>
      </c>
      <c r="S48" s="43"/>
    </row>
    <row r="49" spans="1:19" s="74" customFormat="1" ht="12.75">
      <c r="A49" s="43"/>
      <c r="B49" s="75" t="s">
        <v>399</v>
      </c>
      <c r="C49" s="75"/>
      <c r="D49" s="75" t="s">
        <v>400</v>
      </c>
      <c r="E49" s="76">
        <v>664</v>
      </c>
      <c r="F49" s="76">
        <v>0</v>
      </c>
      <c r="G49" s="76">
        <v>664</v>
      </c>
      <c r="H49" s="76">
        <v>0</v>
      </c>
      <c r="I49" s="76">
        <v>0</v>
      </c>
      <c r="J49" s="76">
        <v>0</v>
      </c>
      <c r="K49" s="76">
        <v>664</v>
      </c>
      <c r="L49" s="77">
        <v>0</v>
      </c>
      <c r="M49" s="43"/>
      <c r="N49" s="44">
        <f>SUM(N50)</f>
        <v>0</v>
      </c>
      <c r="O49" s="78">
        <f t="shared" si="0"/>
        <v>664</v>
      </c>
      <c r="P49" s="44">
        <v>660</v>
      </c>
      <c r="Q49" s="44">
        <v>660</v>
      </c>
      <c r="R49" s="44">
        <v>660</v>
      </c>
      <c r="S49" s="43"/>
    </row>
    <row r="50" spans="1:19" s="74" customFormat="1" ht="22.5">
      <c r="A50" s="43"/>
      <c r="B50" s="75" t="s">
        <v>401</v>
      </c>
      <c r="C50" s="75"/>
      <c r="D50" s="75" t="s">
        <v>402</v>
      </c>
      <c r="E50" s="76">
        <v>664</v>
      </c>
      <c r="F50" s="76">
        <v>0</v>
      </c>
      <c r="G50" s="76">
        <v>664</v>
      </c>
      <c r="H50" s="76">
        <v>0</v>
      </c>
      <c r="I50" s="76">
        <v>0</v>
      </c>
      <c r="J50" s="76">
        <v>0</v>
      </c>
      <c r="K50" s="76">
        <v>664</v>
      </c>
      <c r="L50" s="77">
        <v>0</v>
      </c>
      <c r="M50" s="43"/>
      <c r="N50" s="44">
        <f>SUM(N51)</f>
        <v>0</v>
      </c>
      <c r="O50" s="78">
        <f t="shared" si="0"/>
        <v>664</v>
      </c>
      <c r="P50" s="44">
        <v>660</v>
      </c>
      <c r="Q50" s="44">
        <v>660</v>
      </c>
      <c r="R50" s="44">
        <v>660</v>
      </c>
      <c r="S50" s="43"/>
    </row>
    <row r="51" spans="1:19" s="74" customFormat="1" ht="22.5">
      <c r="A51" s="43"/>
      <c r="B51" s="75" t="s">
        <v>451</v>
      </c>
      <c r="C51" s="75"/>
      <c r="D51" s="75" t="s">
        <v>452</v>
      </c>
      <c r="E51" s="76">
        <v>664</v>
      </c>
      <c r="F51" s="76">
        <v>0</v>
      </c>
      <c r="G51" s="76">
        <v>664</v>
      </c>
      <c r="H51" s="76">
        <v>0</v>
      </c>
      <c r="I51" s="76">
        <v>0</v>
      </c>
      <c r="J51" s="76">
        <v>0</v>
      </c>
      <c r="K51" s="76">
        <v>664</v>
      </c>
      <c r="L51" s="77">
        <v>0</v>
      </c>
      <c r="M51" s="43"/>
      <c r="N51" s="44">
        <f>SUM(N52)</f>
        <v>0</v>
      </c>
      <c r="O51" s="78">
        <f t="shared" si="0"/>
        <v>664</v>
      </c>
      <c r="P51" s="44">
        <v>660</v>
      </c>
      <c r="Q51" s="44"/>
      <c r="R51" s="44"/>
      <c r="S51" s="43"/>
    </row>
    <row r="52" spans="1:19" s="74" customFormat="1" ht="12.75">
      <c r="A52" s="43"/>
      <c r="B52" s="75" t="s">
        <v>453</v>
      </c>
      <c r="C52" s="75"/>
      <c r="D52" s="75" t="s">
        <v>454</v>
      </c>
      <c r="E52" s="76">
        <v>664</v>
      </c>
      <c r="F52" s="76">
        <v>0</v>
      </c>
      <c r="G52" s="76">
        <v>664</v>
      </c>
      <c r="H52" s="76">
        <v>0</v>
      </c>
      <c r="I52" s="76">
        <v>0</v>
      </c>
      <c r="J52" s="76">
        <v>0</v>
      </c>
      <c r="K52" s="76">
        <v>664</v>
      </c>
      <c r="L52" s="77">
        <v>0</v>
      </c>
      <c r="M52" s="43"/>
      <c r="N52" s="44">
        <f>SUM(N53+N54)</f>
        <v>0</v>
      </c>
      <c r="O52" s="78">
        <f t="shared" si="0"/>
        <v>664</v>
      </c>
      <c r="P52" s="44">
        <v>660</v>
      </c>
      <c r="Q52" s="44"/>
      <c r="R52" s="44"/>
      <c r="S52" s="43"/>
    </row>
    <row r="53" spans="2:16" ht="12.75">
      <c r="B53" s="26" t="s">
        <v>455</v>
      </c>
      <c r="C53" s="26" t="s">
        <v>456</v>
      </c>
      <c r="D53" s="26" t="s">
        <v>457</v>
      </c>
      <c r="E53" s="27">
        <v>664</v>
      </c>
      <c r="F53" s="27">
        <v>0</v>
      </c>
      <c r="G53" s="27">
        <v>664</v>
      </c>
      <c r="H53" s="27">
        <v>0</v>
      </c>
      <c r="I53" s="27">
        <v>0</v>
      </c>
      <c r="J53" s="27">
        <v>0</v>
      </c>
      <c r="K53" s="27">
        <v>664</v>
      </c>
      <c r="L53" s="28">
        <v>0</v>
      </c>
      <c r="N53" s="7">
        <v>0</v>
      </c>
      <c r="O53" s="9">
        <f t="shared" si="0"/>
        <v>664</v>
      </c>
      <c r="P53" s="7">
        <v>660</v>
      </c>
    </row>
    <row r="54" spans="1:19" ht="12.75" hidden="1">
      <c r="A54" s="81"/>
      <c r="B54" s="26" t="s">
        <v>458</v>
      </c>
      <c r="C54" s="26" t="s">
        <v>459</v>
      </c>
      <c r="D54" s="26" t="s">
        <v>460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8">
        <v>0</v>
      </c>
      <c r="N54" s="7">
        <v>0</v>
      </c>
      <c r="O54" s="9">
        <f t="shared" si="0"/>
        <v>0</v>
      </c>
      <c r="S54" s="81"/>
    </row>
    <row r="55" spans="14:18" s="2" customFormat="1" ht="12.75">
      <c r="N55" s="82"/>
      <c r="P55" s="82"/>
      <c r="Q55" s="82"/>
      <c r="R55" s="82"/>
    </row>
    <row r="56" spans="14:18" s="2" customFormat="1" ht="12.75">
      <c r="N56" s="82"/>
      <c r="P56" s="82"/>
      <c r="Q56" s="82"/>
      <c r="R56" s="82"/>
    </row>
    <row r="57" spans="14:18" s="2" customFormat="1" ht="12.75">
      <c r="N57" s="82"/>
      <c r="P57" s="82"/>
      <c r="Q57" s="82"/>
      <c r="R57" s="82"/>
    </row>
    <row r="58" spans="14:18" s="2" customFormat="1" ht="12.75">
      <c r="N58" s="82"/>
      <c r="P58" s="82"/>
      <c r="Q58" s="82"/>
      <c r="R58" s="82"/>
    </row>
    <row r="59" spans="14:18" s="2" customFormat="1" ht="12.75">
      <c r="N59" s="82"/>
      <c r="P59" s="82"/>
      <c r="Q59" s="82"/>
      <c r="R59" s="82"/>
    </row>
    <row r="60" spans="14:18" s="2" customFormat="1" ht="12.75">
      <c r="N60" s="82"/>
      <c r="P60" s="82"/>
      <c r="Q60" s="82"/>
      <c r="R60" s="82"/>
    </row>
    <row r="61" spans="14:18" s="2" customFormat="1" ht="174" customHeight="1">
      <c r="N61" s="82"/>
      <c r="P61" s="82"/>
      <c r="Q61" s="82"/>
      <c r="R61" s="82"/>
    </row>
    <row r="62" spans="14:18" s="2" customFormat="1" ht="12.75">
      <c r="N62" s="82"/>
      <c r="P62" s="82"/>
      <c r="Q62" s="82"/>
      <c r="R62" s="82"/>
    </row>
    <row r="63" spans="14:18" s="2" customFormat="1" ht="12.75">
      <c r="N63" s="82"/>
      <c r="P63" s="82"/>
      <c r="Q63" s="82"/>
      <c r="R63" s="82"/>
    </row>
    <row r="64" spans="14:18" s="2" customFormat="1" ht="12.75">
      <c r="N64" s="82"/>
      <c r="P64" s="82"/>
      <c r="Q64" s="82"/>
      <c r="R64" s="82"/>
    </row>
    <row r="65" spans="14:18" s="2" customFormat="1" ht="12.75">
      <c r="N65" s="82"/>
      <c r="P65" s="82"/>
      <c r="Q65" s="82"/>
      <c r="R65" s="82"/>
    </row>
    <row r="66" spans="14:18" s="2" customFormat="1" ht="12.75">
      <c r="N66" s="82"/>
      <c r="P66" s="82"/>
      <c r="Q66" s="82"/>
      <c r="R66" s="82"/>
    </row>
    <row r="67" spans="14:18" s="2" customFormat="1" ht="12.75">
      <c r="N67" s="82"/>
      <c r="P67" s="82"/>
      <c r="Q67" s="82"/>
      <c r="R67" s="82"/>
    </row>
    <row r="68" spans="14:18" s="2" customFormat="1" ht="12.75">
      <c r="N68" s="82"/>
      <c r="P68" s="82"/>
      <c r="Q68" s="82"/>
      <c r="R68" s="82"/>
    </row>
    <row r="69" spans="14:18" s="2" customFormat="1" ht="12.75">
      <c r="N69" s="82"/>
      <c r="P69" s="82"/>
      <c r="Q69" s="82"/>
      <c r="R69" s="82"/>
    </row>
    <row r="70" spans="14:18" s="2" customFormat="1" ht="12.75">
      <c r="N70" s="82"/>
      <c r="P70" s="82"/>
      <c r="Q70" s="82"/>
      <c r="R70" s="82"/>
    </row>
    <row r="71" spans="14:18" s="2" customFormat="1" ht="12.75">
      <c r="N71" s="82"/>
      <c r="P71" s="82"/>
      <c r="Q71" s="82"/>
      <c r="R71" s="82"/>
    </row>
    <row r="72" spans="14:18" s="2" customFormat="1" ht="12.75">
      <c r="N72" s="82"/>
      <c r="P72" s="82"/>
      <c r="Q72" s="82"/>
      <c r="R72" s="82"/>
    </row>
    <row r="73" spans="14:18" s="2" customFormat="1" ht="12.75">
      <c r="N73" s="82"/>
      <c r="P73" s="82"/>
      <c r="Q73" s="82"/>
      <c r="R73" s="82"/>
    </row>
    <row r="74" spans="14:18" s="2" customFormat="1" ht="12.75">
      <c r="N74" s="82"/>
      <c r="P74" s="82"/>
      <c r="Q74" s="82"/>
      <c r="R74" s="82"/>
    </row>
    <row r="75" spans="14:18" s="2" customFormat="1" ht="12.75">
      <c r="N75" s="82"/>
      <c r="P75" s="82"/>
      <c r="Q75" s="82"/>
      <c r="R75" s="82"/>
    </row>
    <row r="76" spans="14:18" s="2" customFormat="1" ht="12.75">
      <c r="N76" s="82"/>
      <c r="P76" s="82"/>
      <c r="Q76" s="82"/>
      <c r="R76" s="82"/>
    </row>
    <row r="77" spans="14:18" s="2" customFormat="1" ht="12.75">
      <c r="N77" s="82"/>
      <c r="P77" s="82"/>
      <c r="Q77" s="82"/>
      <c r="R77" s="82"/>
    </row>
    <row r="78" spans="14:18" s="2" customFormat="1" ht="12.75">
      <c r="N78" s="82"/>
      <c r="P78" s="82"/>
      <c r="Q78" s="82"/>
      <c r="R78" s="82"/>
    </row>
    <row r="79" spans="14:18" s="2" customFormat="1" ht="12.75">
      <c r="N79" s="82"/>
      <c r="P79" s="82"/>
      <c r="Q79" s="82"/>
      <c r="R79" s="82"/>
    </row>
    <row r="80" spans="14:18" s="2" customFormat="1" ht="12.75">
      <c r="N80" s="82"/>
      <c r="P80" s="82"/>
      <c r="Q80" s="82"/>
      <c r="R80" s="82"/>
    </row>
    <row r="81" spans="14:18" s="2" customFormat="1" ht="12.75">
      <c r="N81" s="82"/>
      <c r="P81" s="82"/>
      <c r="Q81" s="82"/>
      <c r="R81" s="82"/>
    </row>
    <row r="82" spans="14:18" s="2" customFormat="1" ht="12.75">
      <c r="N82" s="82"/>
      <c r="P82" s="82"/>
      <c r="Q82" s="82"/>
      <c r="R82" s="82"/>
    </row>
    <row r="83" spans="14:18" s="2" customFormat="1" ht="12.75">
      <c r="N83" s="82"/>
      <c r="P83" s="82"/>
      <c r="Q83" s="82"/>
      <c r="R83" s="82"/>
    </row>
    <row r="84" spans="14:18" s="2" customFormat="1" ht="12.75">
      <c r="N84" s="82"/>
      <c r="P84" s="82"/>
      <c r="Q84" s="82"/>
      <c r="R84" s="82"/>
    </row>
    <row r="85" spans="14:18" s="2" customFormat="1" ht="12.75">
      <c r="N85" s="82"/>
      <c r="P85" s="82"/>
      <c r="Q85" s="82"/>
      <c r="R85" s="82"/>
    </row>
    <row r="86" spans="14:18" s="2" customFormat="1" ht="12.75">
      <c r="N86" s="82"/>
      <c r="P86" s="82"/>
      <c r="Q86" s="82"/>
      <c r="R86" s="82"/>
    </row>
    <row r="87" spans="14:18" s="2" customFormat="1" ht="12.75">
      <c r="N87" s="82"/>
      <c r="P87" s="82"/>
      <c r="Q87" s="82"/>
      <c r="R87" s="82"/>
    </row>
    <row r="88" spans="14:18" s="2" customFormat="1" ht="12.75">
      <c r="N88" s="82"/>
      <c r="P88" s="82"/>
      <c r="Q88" s="82"/>
      <c r="R88" s="82"/>
    </row>
    <row r="89" spans="14:18" s="2" customFormat="1" ht="12.75">
      <c r="N89" s="82"/>
      <c r="P89" s="82"/>
      <c r="Q89" s="82"/>
      <c r="R89" s="82"/>
    </row>
    <row r="90" spans="14:18" s="2" customFormat="1" ht="12.75">
      <c r="N90" s="82"/>
      <c r="P90" s="82"/>
      <c r="Q90" s="82"/>
      <c r="R90" s="82"/>
    </row>
    <row r="91" spans="14:18" s="2" customFormat="1" ht="12.75">
      <c r="N91" s="82"/>
      <c r="P91" s="82"/>
      <c r="Q91" s="82"/>
      <c r="R91" s="82"/>
    </row>
    <row r="92" spans="14:18" s="2" customFormat="1" ht="12.75">
      <c r="N92" s="82"/>
      <c r="P92" s="82"/>
      <c r="Q92" s="82"/>
      <c r="R92" s="82"/>
    </row>
    <row r="93" spans="14:18" s="2" customFormat="1" ht="12.75">
      <c r="N93" s="82"/>
      <c r="P93" s="82"/>
      <c r="Q93" s="82"/>
      <c r="R93" s="82"/>
    </row>
    <row r="94" spans="14:18" s="2" customFormat="1" ht="12.75">
      <c r="N94" s="82"/>
      <c r="P94" s="82"/>
      <c r="Q94" s="82"/>
      <c r="R94" s="82"/>
    </row>
    <row r="95" spans="14:18" s="2" customFormat="1" ht="12.75">
      <c r="N95" s="82"/>
      <c r="P95" s="82"/>
      <c r="Q95" s="82"/>
      <c r="R95" s="82"/>
    </row>
    <row r="96" spans="14:18" s="2" customFormat="1" ht="12.75">
      <c r="N96" s="82"/>
      <c r="P96" s="82"/>
      <c r="Q96" s="82"/>
      <c r="R96" s="82"/>
    </row>
    <row r="97" spans="14:18" s="2" customFormat="1" ht="12.75">
      <c r="N97" s="82"/>
      <c r="P97" s="82"/>
      <c r="Q97" s="82"/>
      <c r="R97" s="82"/>
    </row>
    <row r="98" spans="14:18" s="2" customFormat="1" ht="12.75">
      <c r="N98" s="82"/>
      <c r="P98" s="82"/>
      <c r="Q98" s="82"/>
      <c r="R98" s="82"/>
    </row>
    <row r="99" spans="14:18" s="2" customFormat="1" ht="12.75">
      <c r="N99" s="82"/>
      <c r="P99" s="82"/>
      <c r="Q99" s="82"/>
      <c r="R99" s="82"/>
    </row>
    <row r="100" spans="14:18" s="2" customFormat="1" ht="12.75">
      <c r="N100" s="82"/>
      <c r="P100" s="82"/>
      <c r="Q100" s="82"/>
      <c r="R100" s="82"/>
    </row>
    <row r="101" spans="14:18" s="2" customFormat="1" ht="12.75">
      <c r="N101" s="82"/>
      <c r="P101" s="82"/>
      <c r="Q101" s="82"/>
      <c r="R101" s="82"/>
    </row>
    <row r="102" spans="14:18" s="2" customFormat="1" ht="12.75">
      <c r="N102" s="82"/>
      <c r="P102" s="82"/>
      <c r="Q102" s="82"/>
      <c r="R102" s="82"/>
    </row>
    <row r="103" spans="14:18" s="2" customFormat="1" ht="12.75">
      <c r="N103" s="82"/>
      <c r="P103" s="82"/>
      <c r="Q103" s="82"/>
      <c r="R103" s="82"/>
    </row>
    <row r="104" spans="14:18" s="2" customFormat="1" ht="12.75">
      <c r="N104" s="82"/>
      <c r="P104" s="82"/>
      <c r="Q104" s="82"/>
      <c r="R104" s="82"/>
    </row>
    <row r="105" spans="14:18" s="2" customFormat="1" ht="12.75">
      <c r="N105" s="82"/>
      <c r="P105" s="82"/>
      <c r="Q105" s="82"/>
      <c r="R105" s="82"/>
    </row>
    <row r="106" spans="14:18" s="2" customFormat="1" ht="12.75">
      <c r="N106" s="82"/>
      <c r="P106" s="82"/>
      <c r="Q106" s="82"/>
      <c r="R106" s="82"/>
    </row>
    <row r="107" spans="14:18" s="2" customFormat="1" ht="12.75">
      <c r="N107" s="82"/>
      <c r="P107" s="82"/>
      <c r="Q107" s="82"/>
      <c r="R107" s="82"/>
    </row>
    <row r="108" spans="14:18" s="2" customFormat="1" ht="12.75">
      <c r="N108" s="82"/>
      <c r="P108" s="82"/>
      <c r="Q108" s="82"/>
      <c r="R108" s="82"/>
    </row>
    <row r="109" spans="14:18" s="2" customFormat="1" ht="12.75">
      <c r="N109" s="82"/>
      <c r="P109" s="82"/>
      <c r="Q109" s="82"/>
      <c r="R109" s="82"/>
    </row>
    <row r="110" spans="14:18" s="2" customFormat="1" ht="12.75">
      <c r="N110" s="82"/>
      <c r="P110" s="82"/>
      <c r="Q110" s="82"/>
      <c r="R110" s="82"/>
    </row>
    <row r="111" spans="14:18" s="2" customFormat="1" ht="12.75">
      <c r="N111" s="82"/>
      <c r="P111" s="82"/>
      <c r="Q111" s="82"/>
      <c r="R111" s="82"/>
    </row>
    <row r="112" spans="14:18" s="2" customFormat="1" ht="12.75">
      <c r="N112" s="82"/>
      <c r="P112" s="82"/>
      <c r="Q112" s="82"/>
      <c r="R112" s="82"/>
    </row>
    <row r="113" spans="14:18" s="2" customFormat="1" ht="12.75">
      <c r="N113" s="82"/>
      <c r="P113" s="82"/>
      <c r="Q113" s="82"/>
      <c r="R113" s="82"/>
    </row>
    <row r="114" spans="14:18" s="2" customFormat="1" ht="12.75">
      <c r="N114" s="82"/>
      <c r="P114" s="82"/>
      <c r="Q114" s="82"/>
      <c r="R114" s="82"/>
    </row>
    <row r="115" spans="14:18" s="2" customFormat="1" ht="12.75">
      <c r="N115" s="82"/>
      <c r="P115" s="82"/>
      <c r="Q115" s="82"/>
      <c r="R115" s="82"/>
    </row>
    <row r="116" spans="14:18" s="2" customFormat="1" ht="12.75">
      <c r="N116" s="82"/>
      <c r="P116" s="82"/>
      <c r="Q116" s="82"/>
      <c r="R116" s="82"/>
    </row>
    <row r="117" spans="14:18" s="2" customFormat="1" ht="12.75">
      <c r="N117" s="82"/>
      <c r="P117" s="82"/>
      <c r="Q117" s="82"/>
      <c r="R117" s="82"/>
    </row>
    <row r="118" spans="14:18" s="2" customFormat="1" ht="12.75">
      <c r="N118" s="82"/>
      <c r="P118" s="82"/>
      <c r="Q118" s="82"/>
      <c r="R118" s="82"/>
    </row>
    <row r="119" spans="14:18" s="2" customFormat="1" ht="12.75">
      <c r="N119" s="82"/>
      <c r="P119" s="82"/>
      <c r="Q119" s="82"/>
      <c r="R119" s="82"/>
    </row>
    <row r="120" spans="14:18" s="2" customFormat="1" ht="12.75">
      <c r="N120" s="82"/>
      <c r="P120" s="82"/>
      <c r="Q120" s="82"/>
      <c r="R120" s="82"/>
    </row>
    <row r="121" spans="14:18" s="2" customFormat="1" ht="12.75">
      <c r="N121" s="82"/>
      <c r="P121" s="82"/>
      <c r="Q121" s="82"/>
      <c r="R121" s="82"/>
    </row>
    <row r="122" spans="14:18" s="2" customFormat="1" ht="12.75">
      <c r="N122" s="82"/>
      <c r="P122" s="82"/>
      <c r="Q122" s="82"/>
      <c r="R122" s="82"/>
    </row>
    <row r="123" spans="14:18" s="2" customFormat="1" ht="12.75">
      <c r="N123" s="82"/>
      <c r="P123" s="82"/>
      <c r="Q123" s="82"/>
      <c r="R123" s="82"/>
    </row>
    <row r="124" spans="14:18" s="2" customFormat="1" ht="12.75">
      <c r="N124" s="82"/>
      <c r="P124" s="82"/>
      <c r="Q124" s="82"/>
      <c r="R124" s="82"/>
    </row>
    <row r="125" spans="14:18" s="2" customFormat="1" ht="12.75">
      <c r="N125" s="82"/>
      <c r="P125" s="82"/>
      <c r="Q125" s="82"/>
      <c r="R125" s="82"/>
    </row>
    <row r="126" spans="14:18" s="2" customFormat="1" ht="12.75">
      <c r="N126" s="82"/>
      <c r="P126" s="82"/>
      <c r="Q126" s="82"/>
      <c r="R126" s="82"/>
    </row>
    <row r="127" spans="14:18" s="2" customFormat="1" ht="12.75">
      <c r="N127" s="82"/>
      <c r="P127" s="82"/>
      <c r="Q127" s="82"/>
      <c r="R127" s="82"/>
    </row>
    <row r="128" spans="14:18" s="2" customFormat="1" ht="12.75">
      <c r="N128" s="82"/>
      <c r="P128" s="82"/>
      <c r="Q128" s="82"/>
      <c r="R128" s="82"/>
    </row>
    <row r="129" spans="14:18" s="2" customFormat="1" ht="12.75">
      <c r="N129" s="82"/>
      <c r="P129" s="82"/>
      <c r="Q129" s="82"/>
      <c r="R129" s="82"/>
    </row>
    <row r="130" spans="14:18" s="2" customFormat="1" ht="12.75">
      <c r="N130" s="82"/>
      <c r="P130" s="82"/>
      <c r="Q130" s="82"/>
      <c r="R130" s="82"/>
    </row>
    <row r="131" spans="14:18" s="2" customFormat="1" ht="12.75">
      <c r="N131" s="82"/>
      <c r="P131" s="82"/>
      <c r="Q131" s="82"/>
      <c r="R131" s="82"/>
    </row>
    <row r="132" spans="14:18" s="2" customFormat="1" ht="12.75">
      <c r="N132" s="82"/>
      <c r="P132" s="82"/>
      <c r="Q132" s="82"/>
      <c r="R132" s="82"/>
    </row>
    <row r="133" spans="14:18" s="2" customFormat="1" ht="12.75">
      <c r="N133" s="82"/>
      <c r="P133" s="82"/>
      <c r="Q133" s="82"/>
      <c r="R133" s="82"/>
    </row>
    <row r="134" spans="14:18" s="2" customFormat="1" ht="12.75">
      <c r="N134" s="82"/>
      <c r="P134" s="82"/>
      <c r="Q134" s="82"/>
      <c r="R134" s="82"/>
    </row>
    <row r="135" spans="14:18" s="2" customFormat="1" ht="12.75">
      <c r="N135" s="82"/>
      <c r="P135" s="82"/>
      <c r="Q135" s="82"/>
      <c r="R135" s="82"/>
    </row>
    <row r="136" spans="14:18" s="2" customFormat="1" ht="12.75">
      <c r="N136" s="82"/>
      <c r="P136" s="82"/>
      <c r="Q136" s="82"/>
      <c r="R136" s="82"/>
    </row>
    <row r="137" spans="14:18" s="2" customFormat="1" ht="12.75">
      <c r="N137" s="82"/>
      <c r="P137" s="82"/>
      <c r="Q137" s="82"/>
      <c r="R137" s="82"/>
    </row>
    <row r="138" spans="14:18" s="2" customFormat="1" ht="12.75">
      <c r="N138" s="82"/>
      <c r="P138" s="82"/>
      <c r="Q138" s="82"/>
      <c r="R138" s="82"/>
    </row>
    <row r="139" spans="14:18" s="2" customFormat="1" ht="12.75">
      <c r="N139" s="82"/>
      <c r="P139" s="82"/>
      <c r="Q139" s="82"/>
      <c r="R139" s="82"/>
    </row>
    <row r="140" spans="14:18" s="2" customFormat="1" ht="12.75">
      <c r="N140" s="82"/>
      <c r="P140" s="82"/>
      <c r="Q140" s="82"/>
      <c r="R140" s="82"/>
    </row>
    <row r="141" spans="14:18" s="2" customFormat="1" ht="12.75">
      <c r="N141" s="82"/>
      <c r="P141" s="82"/>
      <c r="Q141" s="82"/>
      <c r="R141" s="82"/>
    </row>
    <row r="142" spans="14:18" s="2" customFormat="1" ht="12.75">
      <c r="N142" s="82"/>
      <c r="P142" s="82"/>
      <c r="Q142" s="82"/>
      <c r="R142" s="82"/>
    </row>
    <row r="143" spans="14:18" s="2" customFormat="1" ht="12.75">
      <c r="N143" s="82"/>
      <c r="P143" s="82"/>
      <c r="Q143" s="82"/>
      <c r="R143" s="82"/>
    </row>
    <row r="144" spans="14:18" s="2" customFormat="1" ht="12.75">
      <c r="N144" s="82"/>
      <c r="P144" s="82"/>
      <c r="Q144" s="82"/>
      <c r="R144" s="82"/>
    </row>
    <row r="145" spans="14:18" s="2" customFormat="1" ht="12.75">
      <c r="N145" s="82"/>
      <c r="P145" s="82"/>
      <c r="Q145" s="82"/>
      <c r="R145" s="82"/>
    </row>
    <row r="146" spans="14:18" s="2" customFormat="1" ht="12.75">
      <c r="N146" s="82"/>
      <c r="P146" s="82"/>
      <c r="Q146" s="82"/>
      <c r="R146" s="82"/>
    </row>
    <row r="147" spans="14:18" s="2" customFormat="1" ht="12.75">
      <c r="N147" s="82"/>
      <c r="P147" s="82"/>
      <c r="Q147" s="82"/>
      <c r="R147" s="82"/>
    </row>
    <row r="148" spans="14:18" s="2" customFormat="1" ht="12.75">
      <c r="N148" s="82"/>
      <c r="P148" s="82"/>
      <c r="Q148" s="82"/>
      <c r="R148" s="82"/>
    </row>
    <row r="149" spans="14:18" s="2" customFormat="1" ht="12.75">
      <c r="N149" s="82"/>
      <c r="P149" s="82"/>
      <c r="Q149" s="82"/>
      <c r="R149" s="82"/>
    </row>
    <row r="150" spans="14:18" s="2" customFormat="1" ht="12.75">
      <c r="N150" s="82"/>
      <c r="P150" s="82"/>
      <c r="Q150" s="82"/>
      <c r="R150" s="82"/>
    </row>
    <row r="151" spans="14:18" s="2" customFormat="1" ht="12.75">
      <c r="N151" s="82"/>
      <c r="P151" s="82"/>
      <c r="Q151" s="82"/>
      <c r="R151" s="82"/>
    </row>
    <row r="152" spans="14:18" s="2" customFormat="1" ht="12.75">
      <c r="N152" s="82"/>
      <c r="P152" s="82"/>
      <c r="Q152" s="82"/>
      <c r="R152" s="82"/>
    </row>
    <row r="153" spans="14:18" s="2" customFormat="1" ht="12.75">
      <c r="N153" s="82"/>
      <c r="P153" s="82"/>
      <c r="Q153" s="82"/>
      <c r="R153" s="82"/>
    </row>
    <row r="154" spans="14:18" s="2" customFormat="1" ht="12.75">
      <c r="N154" s="82"/>
      <c r="P154" s="82"/>
      <c r="Q154" s="82"/>
      <c r="R154" s="82"/>
    </row>
    <row r="155" spans="14:18" s="2" customFormat="1" ht="12.75">
      <c r="N155" s="82"/>
      <c r="P155" s="82"/>
      <c r="Q155" s="82"/>
      <c r="R155" s="82"/>
    </row>
    <row r="156" spans="14:18" s="2" customFormat="1" ht="12.75">
      <c r="N156" s="82"/>
      <c r="P156" s="82"/>
      <c r="Q156" s="82"/>
      <c r="R156" s="82"/>
    </row>
    <row r="157" spans="14:18" s="2" customFormat="1" ht="12.75">
      <c r="N157" s="82"/>
      <c r="P157" s="82"/>
      <c r="Q157" s="82"/>
      <c r="R157" s="82"/>
    </row>
    <row r="158" spans="14:18" s="2" customFormat="1" ht="12.75">
      <c r="N158" s="82"/>
      <c r="P158" s="82"/>
      <c r="Q158" s="82"/>
      <c r="R158" s="82"/>
    </row>
    <row r="159" spans="14:18" s="2" customFormat="1" ht="12.75">
      <c r="N159" s="82"/>
      <c r="P159" s="82"/>
      <c r="Q159" s="82"/>
      <c r="R159" s="82"/>
    </row>
    <row r="160" spans="14:18" s="2" customFormat="1" ht="12.75">
      <c r="N160" s="82"/>
      <c r="P160" s="82"/>
      <c r="Q160" s="82"/>
      <c r="R160" s="82"/>
    </row>
    <row r="161" spans="14:18" s="2" customFormat="1" ht="12.75">
      <c r="N161" s="82"/>
      <c r="P161" s="82"/>
      <c r="Q161" s="82"/>
      <c r="R161" s="82"/>
    </row>
    <row r="162" spans="14:18" s="2" customFormat="1" ht="12.75">
      <c r="N162" s="82"/>
      <c r="P162" s="82"/>
      <c r="Q162" s="82"/>
      <c r="R162" s="82"/>
    </row>
    <row r="163" spans="14:18" s="2" customFormat="1" ht="12.75">
      <c r="N163" s="82"/>
      <c r="P163" s="82"/>
      <c r="Q163" s="82"/>
      <c r="R163" s="82"/>
    </row>
    <row r="164" spans="14:18" s="2" customFormat="1" ht="12.75">
      <c r="N164" s="82"/>
      <c r="P164" s="82"/>
      <c r="Q164" s="82"/>
      <c r="R164" s="82"/>
    </row>
    <row r="165" spans="14:18" s="2" customFormat="1" ht="12.75">
      <c r="N165" s="82"/>
      <c r="P165" s="82"/>
      <c r="Q165" s="82"/>
      <c r="R165" s="82"/>
    </row>
    <row r="166" spans="14:18" s="2" customFormat="1" ht="12.75">
      <c r="N166" s="82"/>
      <c r="P166" s="82"/>
      <c r="Q166" s="82"/>
      <c r="R166" s="82"/>
    </row>
    <row r="167" spans="14:18" s="2" customFormat="1" ht="12.75">
      <c r="N167" s="82"/>
      <c r="P167" s="82"/>
      <c r="Q167" s="82"/>
      <c r="R167" s="82"/>
    </row>
    <row r="168" spans="14:18" s="2" customFormat="1" ht="12.75">
      <c r="N168" s="82"/>
      <c r="P168" s="82"/>
      <c r="Q168" s="82"/>
      <c r="R168" s="82"/>
    </row>
    <row r="169" spans="14:18" s="2" customFormat="1" ht="12.75">
      <c r="N169" s="82"/>
      <c r="P169" s="82"/>
      <c r="Q169" s="82"/>
      <c r="R169" s="82"/>
    </row>
    <row r="170" spans="14:18" s="2" customFormat="1" ht="12.75">
      <c r="N170" s="82"/>
      <c r="P170" s="82"/>
      <c r="Q170" s="82"/>
      <c r="R170" s="82"/>
    </row>
    <row r="171" spans="14:18" s="2" customFormat="1" ht="12.75">
      <c r="N171" s="82"/>
      <c r="P171" s="82"/>
      <c r="Q171" s="82"/>
      <c r="R171" s="82"/>
    </row>
    <row r="172" spans="14:18" s="2" customFormat="1" ht="12.75">
      <c r="N172" s="82"/>
      <c r="P172" s="82"/>
      <c r="Q172" s="82"/>
      <c r="R172" s="82"/>
    </row>
    <row r="173" spans="14:18" s="2" customFormat="1" ht="12.75">
      <c r="N173" s="82"/>
      <c r="P173" s="82"/>
      <c r="Q173" s="82"/>
      <c r="R173" s="82"/>
    </row>
    <row r="174" spans="14:18" s="2" customFormat="1" ht="12.75">
      <c r="N174" s="82"/>
      <c r="P174" s="82"/>
      <c r="Q174" s="82"/>
      <c r="R174" s="82"/>
    </row>
    <row r="175" spans="14:18" s="2" customFormat="1" ht="12.75">
      <c r="N175" s="82"/>
      <c r="P175" s="82"/>
      <c r="Q175" s="82"/>
      <c r="R175" s="82"/>
    </row>
    <row r="176" spans="14:18" s="2" customFormat="1" ht="12.75">
      <c r="N176" s="82"/>
      <c r="P176" s="82"/>
      <c r="Q176" s="82"/>
      <c r="R176" s="82"/>
    </row>
    <row r="177" spans="14:18" s="2" customFormat="1" ht="12.75">
      <c r="N177" s="82"/>
      <c r="P177" s="82"/>
      <c r="Q177" s="82"/>
      <c r="R177" s="82"/>
    </row>
    <row r="178" spans="14:18" s="2" customFormat="1" ht="12.75">
      <c r="N178" s="82"/>
      <c r="P178" s="82"/>
      <c r="Q178" s="82"/>
      <c r="R178" s="82"/>
    </row>
    <row r="179" spans="14:18" s="2" customFormat="1" ht="12.75">
      <c r="N179" s="82"/>
      <c r="P179" s="82"/>
      <c r="Q179" s="82"/>
      <c r="R179" s="82"/>
    </row>
    <row r="180" spans="14:18" s="2" customFormat="1" ht="12.75">
      <c r="N180" s="82"/>
      <c r="P180" s="82"/>
      <c r="Q180" s="82"/>
      <c r="R180" s="82"/>
    </row>
    <row r="181" spans="14:18" s="2" customFormat="1" ht="12.75">
      <c r="N181" s="82"/>
      <c r="P181" s="82"/>
      <c r="Q181" s="82"/>
      <c r="R181" s="82"/>
    </row>
    <row r="182" spans="14:18" s="2" customFormat="1" ht="12.75">
      <c r="N182" s="82"/>
      <c r="P182" s="82"/>
      <c r="Q182" s="82"/>
      <c r="R182" s="82"/>
    </row>
    <row r="183" spans="14:18" s="2" customFormat="1" ht="12.75">
      <c r="N183" s="82"/>
      <c r="P183" s="82"/>
      <c r="Q183" s="82"/>
      <c r="R183" s="82"/>
    </row>
    <row r="184" spans="14:18" s="2" customFormat="1" ht="12.75">
      <c r="N184" s="82"/>
      <c r="P184" s="82"/>
      <c r="Q184" s="82"/>
      <c r="R184" s="82"/>
    </row>
    <row r="185" spans="14:18" s="2" customFormat="1" ht="12.75">
      <c r="N185" s="82"/>
      <c r="P185" s="82"/>
      <c r="Q185" s="82"/>
      <c r="R185" s="82"/>
    </row>
    <row r="186" spans="14:18" s="2" customFormat="1" ht="12.75">
      <c r="N186" s="82"/>
      <c r="P186" s="82"/>
      <c r="Q186" s="82"/>
      <c r="R186" s="82"/>
    </row>
    <row r="187" spans="14:18" s="2" customFormat="1" ht="12.75">
      <c r="N187" s="82"/>
      <c r="P187" s="82"/>
      <c r="Q187" s="82"/>
      <c r="R187" s="82"/>
    </row>
    <row r="188" spans="14:18" s="2" customFormat="1" ht="12.75">
      <c r="N188" s="82"/>
      <c r="P188" s="82"/>
      <c r="Q188" s="82"/>
      <c r="R188" s="82"/>
    </row>
    <row r="189" spans="14:18" s="2" customFormat="1" ht="12.75">
      <c r="N189" s="82"/>
      <c r="P189" s="82"/>
      <c r="Q189" s="82"/>
      <c r="R189" s="82"/>
    </row>
    <row r="190" spans="14:18" s="2" customFormat="1" ht="12.75">
      <c r="N190" s="82"/>
      <c r="P190" s="82"/>
      <c r="Q190" s="82"/>
      <c r="R190" s="82"/>
    </row>
    <row r="191" spans="14:18" s="2" customFormat="1" ht="12.75">
      <c r="N191" s="82"/>
      <c r="P191" s="82"/>
      <c r="Q191" s="82"/>
      <c r="R191" s="82"/>
    </row>
    <row r="192" spans="14:18" s="2" customFormat="1" ht="12.75">
      <c r="N192" s="82"/>
      <c r="P192" s="82"/>
      <c r="Q192" s="82"/>
      <c r="R192" s="82"/>
    </row>
    <row r="193" spans="14:18" s="2" customFormat="1" ht="12.75">
      <c r="N193" s="82"/>
      <c r="P193" s="82"/>
      <c r="Q193" s="82"/>
      <c r="R193" s="82"/>
    </row>
    <row r="194" spans="14:18" s="2" customFormat="1" ht="12.75">
      <c r="N194" s="82"/>
      <c r="P194" s="82"/>
      <c r="Q194" s="82"/>
      <c r="R194" s="82"/>
    </row>
    <row r="195" spans="14:18" s="2" customFormat="1" ht="12.75">
      <c r="N195" s="82"/>
      <c r="P195" s="82"/>
      <c r="Q195" s="82"/>
      <c r="R195" s="82"/>
    </row>
    <row r="196" spans="14:18" s="2" customFormat="1" ht="12.75">
      <c r="N196" s="82"/>
      <c r="P196" s="82"/>
      <c r="Q196" s="82"/>
      <c r="R196" s="82"/>
    </row>
    <row r="197" spans="14:18" s="2" customFormat="1" ht="12.75">
      <c r="N197" s="82"/>
      <c r="P197" s="82"/>
      <c r="Q197" s="82"/>
      <c r="R197" s="82"/>
    </row>
    <row r="198" spans="14:18" s="2" customFormat="1" ht="12.75">
      <c r="N198" s="82"/>
      <c r="P198" s="82"/>
      <c r="Q198" s="82"/>
      <c r="R198" s="82"/>
    </row>
    <row r="199" spans="14:18" s="2" customFormat="1" ht="12.75">
      <c r="N199" s="82"/>
      <c r="P199" s="82"/>
      <c r="Q199" s="82"/>
      <c r="R199" s="82"/>
    </row>
    <row r="200" spans="14:18" s="2" customFormat="1" ht="12.75">
      <c r="N200" s="82"/>
      <c r="P200" s="82"/>
      <c r="Q200" s="82"/>
      <c r="R200" s="82"/>
    </row>
    <row r="201" spans="14:18" s="2" customFormat="1" ht="12.75">
      <c r="N201" s="82"/>
      <c r="P201" s="82"/>
      <c r="Q201" s="82"/>
      <c r="R201" s="82"/>
    </row>
    <row r="202" spans="14:18" s="2" customFormat="1" ht="12.75">
      <c r="N202" s="82"/>
      <c r="P202" s="82"/>
      <c r="Q202" s="82"/>
      <c r="R202" s="82"/>
    </row>
    <row r="203" spans="14:18" s="2" customFormat="1" ht="12.75">
      <c r="N203" s="82"/>
      <c r="P203" s="82"/>
      <c r="Q203" s="82"/>
      <c r="R203" s="82"/>
    </row>
    <row r="204" spans="14:18" s="2" customFormat="1" ht="12.75">
      <c r="N204" s="82"/>
      <c r="P204" s="82"/>
      <c r="Q204" s="82"/>
      <c r="R204" s="82"/>
    </row>
    <row r="205" spans="14:18" s="2" customFormat="1" ht="12.75">
      <c r="N205" s="82"/>
      <c r="P205" s="82"/>
      <c r="Q205" s="82"/>
      <c r="R205" s="82"/>
    </row>
    <row r="206" spans="14:18" s="2" customFormat="1" ht="12.75">
      <c r="N206" s="82"/>
      <c r="P206" s="82"/>
      <c r="Q206" s="82"/>
      <c r="R206" s="82"/>
    </row>
    <row r="207" spans="14:18" s="2" customFormat="1" ht="12.75">
      <c r="N207" s="82"/>
      <c r="P207" s="82"/>
      <c r="Q207" s="82"/>
      <c r="R207" s="82"/>
    </row>
    <row r="208" spans="14:18" s="2" customFormat="1" ht="12.75">
      <c r="N208" s="82"/>
      <c r="P208" s="82"/>
      <c r="Q208" s="82"/>
      <c r="R208" s="82"/>
    </row>
    <row r="209" spans="14:18" s="2" customFormat="1" ht="12.75">
      <c r="N209" s="82"/>
      <c r="P209" s="82"/>
      <c r="Q209" s="82"/>
      <c r="R209" s="82"/>
    </row>
    <row r="210" spans="14:18" s="2" customFormat="1" ht="12.75">
      <c r="N210" s="82"/>
      <c r="P210" s="82"/>
      <c r="Q210" s="82"/>
      <c r="R210" s="82"/>
    </row>
    <row r="211" spans="14:18" s="2" customFormat="1" ht="12.75">
      <c r="N211" s="82"/>
      <c r="P211" s="82"/>
      <c r="Q211" s="82"/>
      <c r="R211" s="82"/>
    </row>
    <row r="212" spans="14:18" s="2" customFormat="1" ht="12.75">
      <c r="N212" s="82"/>
      <c r="P212" s="82"/>
      <c r="Q212" s="82"/>
      <c r="R212" s="82"/>
    </row>
    <row r="213" spans="14:18" s="2" customFormat="1" ht="12.75">
      <c r="N213" s="82"/>
      <c r="P213" s="82"/>
      <c r="Q213" s="82"/>
      <c r="R213" s="82"/>
    </row>
    <row r="214" spans="14:18" s="2" customFormat="1" ht="12.75">
      <c r="N214" s="82"/>
      <c r="P214" s="82"/>
      <c r="Q214" s="82"/>
      <c r="R214" s="82"/>
    </row>
    <row r="215" spans="14:18" s="2" customFormat="1" ht="12.75">
      <c r="N215" s="82"/>
      <c r="P215" s="82"/>
      <c r="Q215" s="82"/>
      <c r="R215" s="82"/>
    </row>
    <row r="216" spans="14:18" s="2" customFormat="1" ht="12.75">
      <c r="N216" s="82"/>
      <c r="P216" s="82"/>
      <c r="Q216" s="82"/>
      <c r="R216" s="82"/>
    </row>
    <row r="217" spans="14:18" s="2" customFormat="1" ht="12.75">
      <c r="N217" s="82"/>
      <c r="P217" s="82"/>
      <c r="Q217" s="82"/>
      <c r="R217" s="82"/>
    </row>
    <row r="218" spans="14:18" s="2" customFormat="1" ht="12.75">
      <c r="N218" s="82"/>
      <c r="P218" s="82"/>
      <c r="Q218" s="82"/>
      <c r="R218" s="82"/>
    </row>
    <row r="219" spans="14:18" s="2" customFormat="1" ht="12.75">
      <c r="N219" s="82"/>
      <c r="P219" s="82"/>
      <c r="Q219" s="82"/>
      <c r="R219" s="82"/>
    </row>
    <row r="220" spans="14:18" s="2" customFormat="1" ht="12.75">
      <c r="N220" s="82"/>
      <c r="P220" s="82"/>
      <c r="Q220" s="82"/>
      <c r="R220" s="82"/>
    </row>
    <row r="221" spans="14:18" s="2" customFormat="1" ht="12.75">
      <c r="N221" s="82"/>
      <c r="P221" s="82"/>
      <c r="Q221" s="82"/>
      <c r="R221" s="82"/>
    </row>
    <row r="222" spans="14:18" s="2" customFormat="1" ht="12.75">
      <c r="N222" s="82"/>
      <c r="P222" s="82"/>
      <c r="Q222" s="82"/>
      <c r="R222" s="82"/>
    </row>
    <row r="223" spans="14:18" s="2" customFormat="1" ht="12.75">
      <c r="N223" s="82"/>
      <c r="P223" s="82"/>
      <c r="Q223" s="82"/>
      <c r="R223" s="82"/>
    </row>
    <row r="224" spans="14:18" s="2" customFormat="1" ht="12.75">
      <c r="N224" s="82"/>
      <c r="P224" s="82"/>
      <c r="Q224" s="82"/>
      <c r="R224" s="82"/>
    </row>
    <row r="225" spans="14:18" s="2" customFormat="1" ht="12.75">
      <c r="N225" s="82"/>
      <c r="P225" s="82"/>
      <c r="Q225" s="82"/>
      <c r="R225" s="82"/>
    </row>
    <row r="226" spans="14:18" s="2" customFormat="1" ht="12.75">
      <c r="N226" s="82"/>
      <c r="P226" s="82"/>
      <c r="Q226" s="82"/>
      <c r="R226" s="82"/>
    </row>
    <row r="227" spans="14:18" s="2" customFormat="1" ht="12.75">
      <c r="N227" s="82"/>
      <c r="P227" s="82"/>
      <c r="Q227" s="82"/>
      <c r="R227" s="82"/>
    </row>
    <row r="228" spans="14:18" s="2" customFormat="1" ht="12.75">
      <c r="N228" s="82"/>
      <c r="P228" s="82"/>
      <c r="Q228" s="82"/>
      <c r="R228" s="82"/>
    </row>
    <row r="229" spans="14:18" s="2" customFormat="1" ht="12.75">
      <c r="N229" s="82"/>
      <c r="P229" s="82"/>
      <c r="Q229" s="82"/>
      <c r="R229" s="82"/>
    </row>
    <row r="230" spans="14:18" s="2" customFormat="1" ht="12.75">
      <c r="N230" s="82"/>
      <c r="P230" s="82"/>
      <c r="Q230" s="82"/>
      <c r="R230" s="82"/>
    </row>
    <row r="231" spans="14:18" s="2" customFormat="1" ht="12.75">
      <c r="N231" s="82"/>
      <c r="P231" s="82"/>
      <c r="Q231" s="82"/>
      <c r="R231" s="82"/>
    </row>
    <row r="232" spans="14:18" s="2" customFormat="1" ht="12.75">
      <c r="N232" s="82"/>
      <c r="P232" s="82"/>
      <c r="Q232" s="82"/>
      <c r="R232" s="82"/>
    </row>
    <row r="233" spans="14:18" s="2" customFormat="1" ht="12.75">
      <c r="N233" s="82"/>
      <c r="P233" s="82"/>
      <c r="Q233" s="82"/>
      <c r="R233" s="82"/>
    </row>
    <row r="234" spans="14:18" s="2" customFormat="1" ht="12.75">
      <c r="N234" s="82"/>
      <c r="P234" s="82"/>
      <c r="Q234" s="82"/>
      <c r="R234" s="82"/>
    </row>
    <row r="235" spans="14:18" s="2" customFormat="1" ht="12.75">
      <c r="N235" s="82"/>
      <c r="P235" s="82"/>
      <c r="Q235" s="82"/>
      <c r="R235" s="82"/>
    </row>
    <row r="236" spans="14:18" s="2" customFormat="1" ht="12.75">
      <c r="N236" s="82"/>
      <c r="P236" s="82"/>
      <c r="Q236" s="82"/>
      <c r="R236" s="82"/>
    </row>
    <row r="237" spans="14:18" s="2" customFormat="1" ht="12.75">
      <c r="N237" s="82"/>
      <c r="P237" s="82"/>
      <c r="Q237" s="82"/>
      <c r="R237" s="82"/>
    </row>
    <row r="238" spans="14:18" s="2" customFormat="1" ht="12.75">
      <c r="N238" s="82"/>
      <c r="P238" s="82"/>
      <c r="Q238" s="82"/>
      <c r="R238" s="82"/>
    </row>
    <row r="239" spans="14:18" s="2" customFormat="1" ht="12.75">
      <c r="N239" s="82"/>
      <c r="P239" s="82"/>
      <c r="Q239" s="82"/>
      <c r="R239" s="82"/>
    </row>
    <row r="240" spans="14:18" s="2" customFormat="1" ht="12.75">
      <c r="N240" s="82"/>
      <c r="P240" s="82"/>
      <c r="Q240" s="82"/>
      <c r="R240" s="82"/>
    </row>
    <row r="241" spans="14:18" s="2" customFormat="1" ht="12.75">
      <c r="N241" s="82"/>
      <c r="P241" s="82"/>
      <c r="Q241" s="82"/>
      <c r="R241" s="82"/>
    </row>
    <row r="242" spans="14:18" s="2" customFormat="1" ht="12.75">
      <c r="N242" s="82"/>
      <c r="P242" s="82"/>
      <c r="Q242" s="82"/>
      <c r="R242" s="82"/>
    </row>
    <row r="243" spans="14:18" s="2" customFormat="1" ht="12.75">
      <c r="N243" s="82"/>
      <c r="P243" s="82"/>
      <c r="Q243" s="82"/>
      <c r="R243" s="82"/>
    </row>
    <row r="244" spans="14:18" s="2" customFormat="1" ht="12.75">
      <c r="N244" s="82"/>
      <c r="P244" s="82"/>
      <c r="Q244" s="82"/>
      <c r="R244" s="82"/>
    </row>
    <row r="245" spans="14:18" s="2" customFormat="1" ht="12.75">
      <c r="N245" s="82"/>
      <c r="P245" s="82"/>
      <c r="Q245" s="82"/>
      <c r="R245" s="82"/>
    </row>
    <row r="246" spans="14:18" s="2" customFormat="1" ht="12.75">
      <c r="N246" s="82"/>
      <c r="P246" s="82"/>
      <c r="Q246" s="82"/>
      <c r="R246" s="82"/>
    </row>
    <row r="247" spans="14:18" s="2" customFormat="1" ht="12.75">
      <c r="N247" s="82"/>
      <c r="P247" s="82"/>
      <c r="Q247" s="82"/>
      <c r="R247" s="82"/>
    </row>
    <row r="248" spans="14:18" s="2" customFormat="1" ht="12.75">
      <c r="N248" s="82"/>
      <c r="P248" s="82"/>
      <c r="Q248" s="82"/>
      <c r="R248" s="82"/>
    </row>
    <row r="249" spans="14:18" s="2" customFormat="1" ht="12.75">
      <c r="N249" s="82"/>
      <c r="P249" s="82"/>
      <c r="Q249" s="82"/>
      <c r="R249" s="82"/>
    </row>
    <row r="250" spans="14:18" s="2" customFormat="1" ht="12.75">
      <c r="N250" s="82"/>
      <c r="P250" s="82"/>
      <c r="Q250" s="82"/>
      <c r="R250" s="82"/>
    </row>
    <row r="251" spans="14:18" s="2" customFormat="1" ht="12.75">
      <c r="N251" s="82"/>
      <c r="P251" s="82"/>
      <c r="Q251" s="82"/>
      <c r="R251" s="82"/>
    </row>
    <row r="252" spans="14:18" s="2" customFormat="1" ht="12.75">
      <c r="N252" s="82"/>
      <c r="P252" s="82"/>
      <c r="Q252" s="82"/>
      <c r="R252" s="82"/>
    </row>
    <row r="253" spans="14:18" s="2" customFormat="1" ht="12.75">
      <c r="N253" s="82"/>
      <c r="P253" s="82"/>
      <c r="Q253" s="82"/>
      <c r="R253" s="82"/>
    </row>
    <row r="254" spans="14:18" s="2" customFormat="1" ht="12.75">
      <c r="N254" s="82"/>
      <c r="P254" s="82"/>
      <c r="Q254" s="82"/>
      <c r="R254" s="82"/>
    </row>
    <row r="255" spans="14:18" s="2" customFormat="1" ht="12.75">
      <c r="N255" s="82"/>
      <c r="P255" s="82"/>
      <c r="Q255" s="82"/>
      <c r="R255" s="82"/>
    </row>
    <row r="256" spans="14:18" s="2" customFormat="1" ht="12.75">
      <c r="N256" s="82"/>
      <c r="P256" s="82"/>
      <c r="Q256" s="82"/>
      <c r="R256" s="82"/>
    </row>
    <row r="257" spans="14:18" s="2" customFormat="1" ht="12.75">
      <c r="N257" s="82"/>
      <c r="P257" s="82"/>
      <c r="Q257" s="82"/>
      <c r="R257" s="82"/>
    </row>
    <row r="258" spans="14:18" s="2" customFormat="1" ht="12.75">
      <c r="N258" s="82"/>
      <c r="P258" s="82"/>
      <c r="Q258" s="82"/>
      <c r="R258" s="82"/>
    </row>
    <row r="259" spans="14:18" s="2" customFormat="1" ht="12.75">
      <c r="N259" s="82"/>
      <c r="P259" s="82"/>
      <c r="Q259" s="82"/>
      <c r="R259" s="82"/>
    </row>
    <row r="260" spans="14:18" s="2" customFormat="1" ht="12.75">
      <c r="N260" s="82"/>
      <c r="P260" s="82"/>
      <c r="Q260" s="82"/>
      <c r="R260" s="82"/>
    </row>
    <row r="261" spans="14:18" s="2" customFormat="1" ht="12.75">
      <c r="N261" s="82"/>
      <c r="P261" s="82"/>
      <c r="Q261" s="82"/>
      <c r="R261" s="82"/>
    </row>
    <row r="262" spans="14:18" s="2" customFormat="1" ht="12.75">
      <c r="N262" s="82"/>
      <c r="P262" s="82"/>
      <c r="Q262" s="82"/>
      <c r="R262" s="82"/>
    </row>
    <row r="263" spans="14:18" s="2" customFormat="1" ht="12.75">
      <c r="N263" s="82"/>
      <c r="P263" s="82"/>
      <c r="Q263" s="82"/>
      <c r="R263" s="82"/>
    </row>
    <row r="264" spans="14:18" s="2" customFormat="1" ht="12.75">
      <c r="N264" s="82"/>
      <c r="P264" s="82"/>
      <c r="Q264" s="82"/>
      <c r="R264" s="82"/>
    </row>
    <row r="265" spans="14:18" s="2" customFormat="1" ht="12.75">
      <c r="N265" s="82"/>
      <c r="P265" s="82"/>
      <c r="Q265" s="82"/>
      <c r="R265" s="82"/>
    </row>
    <row r="266" spans="14:18" s="2" customFormat="1" ht="12.75">
      <c r="N266" s="82"/>
      <c r="P266" s="82"/>
      <c r="Q266" s="82"/>
      <c r="R266" s="82"/>
    </row>
    <row r="267" spans="14:18" s="2" customFormat="1" ht="12.75">
      <c r="N267" s="82"/>
      <c r="P267" s="82"/>
      <c r="Q267" s="82"/>
      <c r="R267" s="82"/>
    </row>
    <row r="268" spans="14:18" s="2" customFormat="1" ht="12.75">
      <c r="N268" s="82"/>
      <c r="P268" s="82"/>
      <c r="Q268" s="82"/>
      <c r="R268" s="82"/>
    </row>
    <row r="269" spans="14:18" s="2" customFormat="1" ht="12.75">
      <c r="N269" s="82"/>
      <c r="P269" s="82"/>
      <c r="Q269" s="82"/>
      <c r="R269" s="82"/>
    </row>
    <row r="270" spans="14:18" s="2" customFormat="1" ht="12.75">
      <c r="N270" s="82"/>
      <c r="P270" s="82"/>
      <c r="Q270" s="82"/>
      <c r="R270" s="82"/>
    </row>
    <row r="271" spans="14:18" s="2" customFormat="1" ht="12.75">
      <c r="N271" s="82"/>
      <c r="P271" s="82"/>
      <c r="Q271" s="82"/>
      <c r="R271" s="82"/>
    </row>
    <row r="272" spans="14:18" s="2" customFormat="1" ht="12.75">
      <c r="N272" s="82"/>
      <c r="P272" s="82"/>
      <c r="Q272" s="82"/>
      <c r="R272" s="82"/>
    </row>
    <row r="273" spans="14:18" s="2" customFormat="1" ht="12.75">
      <c r="N273" s="82"/>
      <c r="P273" s="82"/>
      <c r="Q273" s="82"/>
      <c r="R273" s="82"/>
    </row>
    <row r="274" spans="14:18" s="2" customFormat="1" ht="12.75">
      <c r="N274" s="82"/>
      <c r="P274" s="82"/>
      <c r="Q274" s="82"/>
      <c r="R274" s="82"/>
    </row>
    <row r="275" spans="14:18" s="2" customFormat="1" ht="12.75">
      <c r="N275" s="82"/>
      <c r="P275" s="82"/>
      <c r="Q275" s="82"/>
      <c r="R275" s="82"/>
    </row>
    <row r="276" spans="14:18" s="2" customFormat="1" ht="12.75">
      <c r="N276" s="82"/>
      <c r="P276" s="82"/>
      <c r="Q276" s="82"/>
      <c r="R276" s="82"/>
    </row>
    <row r="277" spans="14:18" s="2" customFormat="1" ht="12.75">
      <c r="N277" s="82"/>
      <c r="P277" s="82"/>
      <c r="Q277" s="82"/>
      <c r="R277" s="82"/>
    </row>
    <row r="278" spans="14:18" s="2" customFormat="1" ht="12.75">
      <c r="N278" s="82"/>
      <c r="P278" s="82"/>
      <c r="Q278" s="82"/>
      <c r="R278" s="82"/>
    </row>
    <row r="279" spans="14:18" s="2" customFormat="1" ht="12.75">
      <c r="N279" s="82"/>
      <c r="P279" s="82"/>
      <c r="Q279" s="82"/>
      <c r="R279" s="82"/>
    </row>
    <row r="280" spans="14:18" s="2" customFormat="1" ht="12.75">
      <c r="N280" s="82"/>
      <c r="P280" s="82"/>
      <c r="Q280" s="82"/>
      <c r="R280" s="82"/>
    </row>
    <row r="281" spans="14:18" s="2" customFormat="1" ht="12.75">
      <c r="N281" s="82"/>
      <c r="P281" s="82"/>
      <c r="Q281" s="82"/>
      <c r="R281" s="82"/>
    </row>
    <row r="282" spans="14:18" s="2" customFormat="1" ht="12.75">
      <c r="N282" s="82"/>
      <c r="P282" s="82"/>
      <c r="Q282" s="82"/>
      <c r="R282" s="82"/>
    </row>
    <row r="283" spans="14:18" s="2" customFormat="1" ht="12.75">
      <c r="N283" s="82"/>
      <c r="P283" s="82"/>
      <c r="Q283" s="82"/>
      <c r="R283" s="82"/>
    </row>
    <row r="284" spans="14:18" s="2" customFormat="1" ht="12.75">
      <c r="N284" s="82"/>
      <c r="P284" s="82"/>
      <c r="Q284" s="82"/>
      <c r="R284" s="82"/>
    </row>
    <row r="285" spans="14:18" s="2" customFormat="1" ht="12.75">
      <c r="N285" s="82"/>
      <c r="P285" s="82"/>
      <c r="Q285" s="82"/>
      <c r="R285" s="82"/>
    </row>
    <row r="286" spans="14:18" s="2" customFormat="1" ht="12.75">
      <c r="N286" s="82"/>
      <c r="P286" s="82"/>
      <c r="Q286" s="82"/>
      <c r="R286" s="82"/>
    </row>
    <row r="287" spans="14:18" s="2" customFormat="1" ht="12.75">
      <c r="N287" s="82"/>
      <c r="P287" s="82"/>
      <c r="Q287" s="82"/>
      <c r="R287" s="82"/>
    </row>
    <row r="288" spans="14:18" s="2" customFormat="1" ht="12.75">
      <c r="N288" s="82"/>
      <c r="P288" s="82"/>
      <c r="Q288" s="82"/>
      <c r="R288" s="82"/>
    </row>
    <row r="289" spans="14:18" s="2" customFormat="1" ht="12.75">
      <c r="N289" s="82"/>
      <c r="P289" s="82"/>
      <c r="Q289" s="82"/>
      <c r="R289" s="82"/>
    </row>
    <row r="290" spans="14:18" s="2" customFormat="1" ht="12.75">
      <c r="N290" s="82"/>
      <c r="P290" s="82"/>
      <c r="Q290" s="82"/>
      <c r="R290" s="82"/>
    </row>
    <row r="291" spans="14:18" s="2" customFormat="1" ht="12.75">
      <c r="N291" s="82"/>
      <c r="P291" s="82"/>
      <c r="Q291" s="82"/>
      <c r="R291" s="82"/>
    </row>
    <row r="292" spans="14:18" s="2" customFormat="1" ht="12.75">
      <c r="N292" s="82"/>
      <c r="P292" s="82"/>
      <c r="Q292" s="82"/>
      <c r="R292" s="82"/>
    </row>
    <row r="293" spans="14:18" s="2" customFormat="1" ht="12.75">
      <c r="N293" s="82"/>
      <c r="P293" s="82"/>
      <c r="Q293" s="82"/>
      <c r="R293" s="82"/>
    </row>
    <row r="294" spans="14:18" s="2" customFormat="1" ht="12.75">
      <c r="N294" s="82"/>
      <c r="P294" s="82"/>
      <c r="Q294" s="82"/>
      <c r="R294" s="82"/>
    </row>
    <row r="295" spans="14:18" s="2" customFormat="1" ht="12.75">
      <c r="N295" s="82"/>
      <c r="P295" s="82"/>
      <c r="Q295" s="82"/>
      <c r="R295" s="82"/>
    </row>
    <row r="296" spans="14:18" s="2" customFormat="1" ht="12.75">
      <c r="N296" s="82"/>
      <c r="P296" s="82"/>
      <c r="Q296" s="82"/>
      <c r="R296" s="82"/>
    </row>
    <row r="297" spans="14:18" s="2" customFormat="1" ht="12.75">
      <c r="N297" s="82"/>
      <c r="P297" s="82"/>
      <c r="Q297" s="82"/>
      <c r="R297" s="82"/>
    </row>
    <row r="298" spans="14:18" s="2" customFormat="1" ht="12.75">
      <c r="N298" s="82"/>
      <c r="P298" s="82"/>
      <c r="Q298" s="82"/>
      <c r="R298" s="82"/>
    </row>
    <row r="299" spans="14:18" s="2" customFormat="1" ht="12.75">
      <c r="N299" s="82"/>
      <c r="P299" s="82"/>
      <c r="Q299" s="82"/>
      <c r="R299" s="82"/>
    </row>
    <row r="300" spans="14:18" s="2" customFormat="1" ht="12.75">
      <c r="N300" s="82"/>
      <c r="P300" s="82"/>
      <c r="Q300" s="82"/>
      <c r="R300" s="82"/>
    </row>
    <row r="301" spans="14:18" s="2" customFormat="1" ht="12.75">
      <c r="N301" s="82"/>
      <c r="P301" s="82"/>
      <c r="Q301" s="82"/>
      <c r="R301" s="82"/>
    </row>
    <row r="302" spans="14:18" s="2" customFormat="1" ht="12.75">
      <c r="N302" s="82"/>
      <c r="P302" s="82"/>
      <c r="Q302" s="82"/>
      <c r="R302" s="82"/>
    </row>
    <row r="303" spans="14:18" s="2" customFormat="1" ht="12.75">
      <c r="N303" s="82"/>
      <c r="P303" s="82"/>
      <c r="Q303" s="82"/>
      <c r="R303" s="82"/>
    </row>
    <row r="304" spans="14:18" s="2" customFormat="1" ht="12.75">
      <c r="N304" s="82"/>
      <c r="P304" s="82"/>
      <c r="Q304" s="82"/>
      <c r="R304" s="82"/>
    </row>
    <row r="305" spans="14:18" s="2" customFormat="1" ht="12.75">
      <c r="N305" s="82"/>
      <c r="P305" s="82"/>
      <c r="Q305" s="82"/>
      <c r="R305" s="82"/>
    </row>
    <row r="306" spans="14:18" s="2" customFormat="1" ht="12.75">
      <c r="N306" s="82"/>
      <c r="P306" s="82"/>
      <c r="Q306" s="82"/>
      <c r="R306" s="82"/>
    </row>
    <row r="307" spans="14:18" s="2" customFormat="1" ht="12.75">
      <c r="N307" s="82"/>
      <c r="P307" s="82"/>
      <c r="Q307" s="82"/>
      <c r="R307" s="82"/>
    </row>
    <row r="308" spans="14:18" s="2" customFormat="1" ht="12.75">
      <c r="N308" s="82"/>
      <c r="P308" s="82"/>
      <c r="Q308" s="82"/>
      <c r="R308" s="82"/>
    </row>
    <row r="309" spans="14:18" s="2" customFormat="1" ht="12.75">
      <c r="N309" s="82"/>
      <c r="P309" s="82"/>
      <c r="Q309" s="82"/>
      <c r="R309" s="82"/>
    </row>
    <row r="310" spans="14:18" s="2" customFormat="1" ht="12.75">
      <c r="N310" s="82"/>
      <c r="P310" s="82"/>
      <c r="Q310" s="82"/>
      <c r="R310" s="82"/>
    </row>
    <row r="311" spans="14:18" s="2" customFormat="1" ht="12.75">
      <c r="N311" s="82"/>
      <c r="P311" s="82"/>
      <c r="Q311" s="82"/>
      <c r="R311" s="82"/>
    </row>
    <row r="312" spans="14:18" s="2" customFormat="1" ht="12.75">
      <c r="N312" s="82"/>
      <c r="P312" s="82"/>
      <c r="Q312" s="82"/>
      <c r="R312" s="82"/>
    </row>
    <row r="313" spans="14:18" s="2" customFormat="1" ht="12.75">
      <c r="N313" s="82"/>
      <c r="P313" s="82"/>
      <c r="Q313" s="82"/>
      <c r="R313" s="82"/>
    </row>
    <row r="314" spans="14:18" s="2" customFormat="1" ht="12.75">
      <c r="N314" s="82"/>
      <c r="P314" s="82"/>
      <c r="Q314" s="82"/>
      <c r="R314" s="82"/>
    </row>
    <row r="315" spans="14:18" s="2" customFormat="1" ht="12.75">
      <c r="N315" s="82"/>
      <c r="P315" s="82"/>
      <c r="Q315" s="82"/>
      <c r="R315" s="82"/>
    </row>
    <row r="316" spans="14:18" s="2" customFormat="1" ht="12.75">
      <c r="N316" s="82"/>
      <c r="P316" s="82"/>
      <c r="Q316" s="82"/>
      <c r="R316" s="82"/>
    </row>
    <row r="317" spans="14:18" s="2" customFormat="1" ht="12.75">
      <c r="N317" s="82"/>
      <c r="P317" s="82"/>
      <c r="Q317" s="82"/>
      <c r="R317" s="82"/>
    </row>
    <row r="318" spans="14:18" s="2" customFormat="1" ht="12.75">
      <c r="N318" s="82"/>
      <c r="P318" s="82"/>
      <c r="Q318" s="82"/>
      <c r="R318" s="82"/>
    </row>
    <row r="319" spans="14:18" s="2" customFormat="1" ht="12.75">
      <c r="N319" s="82"/>
      <c r="P319" s="82"/>
      <c r="Q319" s="82"/>
      <c r="R319" s="82"/>
    </row>
    <row r="320" spans="14:18" s="2" customFormat="1" ht="12.75">
      <c r="N320" s="82"/>
      <c r="P320" s="82"/>
      <c r="Q320" s="82"/>
      <c r="R320" s="82"/>
    </row>
    <row r="321" spans="14:18" s="2" customFormat="1" ht="12.75">
      <c r="N321" s="82"/>
      <c r="P321" s="82"/>
      <c r="Q321" s="82"/>
      <c r="R321" s="82"/>
    </row>
    <row r="322" spans="14:18" s="2" customFormat="1" ht="12.75">
      <c r="N322" s="82"/>
      <c r="P322" s="82"/>
      <c r="Q322" s="82"/>
      <c r="R322" s="82"/>
    </row>
    <row r="323" spans="14:18" s="2" customFormat="1" ht="12.75">
      <c r="N323" s="82"/>
      <c r="P323" s="82"/>
      <c r="Q323" s="82"/>
      <c r="R323" s="82"/>
    </row>
    <row r="324" spans="14:18" s="2" customFormat="1" ht="12.75">
      <c r="N324" s="82"/>
      <c r="P324" s="82"/>
      <c r="Q324" s="82"/>
      <c r="R324" s="82"/>
    </row>
    <row r="325" spans="14:18" s="2" customFormat="1" ht="12.75">
      <c r="N325" s="82"/>
      <c r="P325" s="82"/>
      <c r="Q325" s="82"/>
      <c r="R325" s="82"/>
    </row>
    <row r="326" spans="14:18" s="2" customFormat="1" ht="12.75">
      <c r="N326" s="82"/>
      <c r="P326" s="82"/>
      <c r="Q326" s="82"/>
      <c r="R326" s="82"/>
    </row>
    <row r="327" spans="14:18" s="2" customFormat="1" ht="12.75">
      <c r="N327" s="82"/>
      <c r="P327" s="82"/>
      <c r="Q327" s="82"/>
      <c r="R327" s="82"/>
    </row>
    <row r="328" spans="14:18" s="2" customFormat="1" ht="12.75">
      <c r="N328" s="82"/>
      <c r="P328" s="82"/>
      <c r="Q328" s="82"/>
      <c r="R328" s="82"/>
    </row>
    <row r="329" spans="14:18" s="2" customFormat="1" ht="12.75">
      <c r="N329" s="82"/>
      <c r="P329" s="82"/>
      <c r="Q329" s="82"/>
      <c r="R329" s="82"/>
    </row>
    <row r="330" spans="14:18" s="2" customFormat="1" ht="12.75">
      <c r="N330" s="82"/>
      <c r="P330" s="82"/>
      <c r="Q330" s="82"/>
      <c r="R330" s="82"/>
    </row>
    <row r="331" spans="14:18" s="2" customFormat="1" ht="12.75">
      <c r="N331" s="82"/>
      <c r="P331" s="82"/>
      <c r="Q331" s="82"/>
      <c r="R331" s="82"/>
    </row>
    <row r="332" spans="14:18" s="2" customFormat="1" ht="12.75">
      <c r="N332" s="82"/>
      <c r="P332" s="82"/>
      <c r="Q332" s="82"/>
      <c r="R332" s="82"/>
    </row>
    <row r="333" spans="14:18" s="2" customFormat="1" ht="12.75">
      <c r="N333" s="82"/>
      <c r="P333" s="82"/>
      <c r="Q333" s="82"/>
      <c r="R333" s="82"/>
    </row>
    <row r="334" spans="14:18" s="2" customFormat="1" ht="12.75">
      <c r="N334" s="82"/>
      <c r="P334" s="82"/>
      <c r="Q334" s="82"/>
      <c r="R334" s="82"/>
    </row>
    <row r="335" spans="14:18" s="2" customFormat="1" ht="12.75">
      <c r="N335" s="82"/>
      <c r="P335" s="82"/>
      <c r="Q335" s="82"/>
      <c r="R335" s="82"/>
    </row>
    <row r="336" spans="14:18" s="2" customFormat="1" ht="12.75">
      <c r="N336" s="82"/>
      <c r="P336" s="82"/>
      <c r="Q336" s="82"/>
      <c r="R336" s="82"/>
    </row>
    <row r="337" spans="14:18" s="2" customFormat="1" ht="12.75">
      <c r="N337" s="82"/>
      <c r="P337" s="82"/>
      <c r="Q337" s="82"/>
      <c r="R337" s="82"/>
    </row>
    <row r="338" spans="14:18" s="2" customFormat="1" ht="12.75">
      <c r="N338" s="82"/>
      <c r="P338" s="82"/>
      <c r="Q338" s="82"/>
      <c r="R338" s="82"/>
    </row>
    <row r="339" spans="14:18" s="2" customFormat="1" ht="12.75">
      <c r="N339" s="82"/>
      <c r="P339" s="82"/>
      <c r="Q339" s="82"/>
      <c r="R339" s="82"/>
    </row>
    <row r="340" spans="14:18" s="2" customFormat="1" ht="12.75">
      <c r="N340" s="82"/>
      <c r="P340" s="82"/>
      <c r="Q340" s="82"/>
      <c r="R340" s="82"/>
    </row>
    <row r="341" spans="14:18" s="2" customFormat="1" ht="12.75">
      <c r="N341" s="82"/>
      <c r="P341" s="82"/>
      <c r="Q341" s="82"/>
      <c r="R341" s="82"/>
    </row>
    <row r="342" spans="14:18" s="2" customFormat="1" ht="12.75">
      <c r="N342" s="82"/>
      <c r="P342" s="82"/>
      <c r="Q342" s="82"/>
      <c r="R342" s="82"/>
    </row>
    <row r="343" spans="14:18" s="2" customFormat="1" ht="12.75">
      <c r="N343" s="82"/>
      <c r="P343" s="82"/>
      <c r="Q343" s="82"/>
      <c r="R343" s="82"/>
    </row>
    <row r="344" spans="14:18" s="2" customFormat="1" ht="12.75">
      <c r="N344" s="82"/>
      <c r="P344" s="82"/>
      <c r="Q344" s="82"/>
      <c r="R344" s="82"/>
    </row>
    <row r="345" spans="14:18" s="2" customFormat="1" ht="12.75">
      <c r="N345" s="82"/>
      <c r="P345" s="82"/>
      <c r="Q345" s="82"/>
      <c r="R345" s="82"/>
    </row>
    <row r="346" spans="14:18" s="2" customFormat="1" ht="12.75">
      <c r="N346" s="82"/>
      <c r="P346" s="82"/>
      <c r="Q346" s="82"/>
      <c r="R346" s="82"/>
    </row>
    <row r="347" spans="14:18" s="2" customFormat="1" ht="12.75">
      <c r="N347" s="82"/>
      <c r="P347" s="82"/>
      <c r="Q347" s="82"/>
      <c r="R347" s="82"/>
    </row>
    <row r="348" spans="14:18" s="2" customFormat="1" ht="12.75">
      <c r="N348" s="82"/>
      <c r="P348" s="82"/>
      <c r="Q348" s="82"/>
      <c r="R348" s="82"/>
    </row>
    <row r="349" spans="14:18" s="2" customFormat="1" ht="12.75">
      <c r="N349" s="82"/>
      <c r="P349" s="82"/>
      <c r="Q349" s="82"/>
      <c r="R349" s="82"/>
    </row>
    <row r="350" spans="14:18" s="2" customFormat="1" ht="12.75">
      <c r="N350" s="82"/>
      <c r="P350" s="82"/>
      <c r="Q350" s="82"/>
      <c r="R350" s="82"/>
    </row>
    <row r="351" spans="14:18" s="2" customFormat="1" ht="12.75">
      <c r="N351" s="82"/>
      <c r="P351" s="82"/>
      <c r="Q351" s="82"/>
      <c r="R351" s="82"/>
    </row>
    <row r="352" spans="14:18" s="2" customFormat="1" ht="12.75">
      <c r="N352" s="82"/>
      <c r="P352" s="82"/>
      <c r="Q352" s="82"/>
      <c r="R352" s="82"/>
    </row>
    <row r="353" spans="14:18" s="2" customFormat="1" ht="12.75">
      <c r="N353" s="82"/>
      <c r="P353" s="82"/>
      <c r="Q353" s="82"/>
      <c r="R353" s="82"/>
    </row>
    <row r="354" spans="14:18" s="2" customFormat="1" ht="12.75">
      <c r="N354" s="82"/>
      <c r="P354" s="82"/>
      <c r="Q354" s="82"/>
      <c r="R354" s="82"/>
    </row>
    <row r="355" spans="14:18" s="2" customFormat="1" ht="12.75">
      <c r="N355" s="82"/>
      <c r="P355" s="82"/>
      <c r="Q355" s="82"/>
      <c r="R355" s="82"/>
    </row>
    <row r="356" spans="14:18" s="2" customFormat="1" ht="12.75">
      <c r="N356" s="82"/>
      <c r="P356" s="82"/>
      <c r="Q356" s="82"/>
      <c r="R356" s="82"/>
    </row>
    <row r="357" spans="14:18" s="2" customFormat="1" ht="12.75">
      <c r="N357" s="82"/>
      <c r="P357" s="82"/>
      <c r="Q357" s="82"/>
      <c r="R357" s="82"/>
    </row>
    <row r="358" spans="14:18" s="2" customFormat="1" ht="12.75">
      <c r="N358" s="82"/>
      <c r="P358" s="82"/>
      <c r="Q358" s="82"/>
      <c r="R358" s="82"/>
    </row>
    <row r="359" spans="14:18" s="2" customFormat="1" ht="12.75">
      <c r="N359" s="82"/>
      <c r="P359" s="82"/>
      <c r="Q359" s="82"/>
      <c r="R359" s="82"/>
    </row>
    <row r="360" spans="14:18" s="2" customFormat="1" ht="12.75">
      <c r="N360" s="82"/>
      <c r="P360" s="82"/>
      <c r="Q360" s="82"/>
      <c r="R360" s="82"/>
    </row>
    <row r="361" spans="14:18" s="2" customFormat="1" ht="12.75">
      <c r="N361" s="82"/>
      <c r="P361" s="82"/>
      <c r="Q361" s="82"/>
      <c r="R361" s="82"/>
    </row>
    <row r="362" spans="14:18" s="2" customFormat="1" ht="12.75">
      <c r="N362" s="82"/>
      <c r="P362" s="82"/>
      <c r="Q362" s="82"/>
      <c r="R362" s="82"/>
    </row>
    <row r="363" spans="14:18" s="2" customFormat="1" ht="12.75">
      <c r="N363" s="82"/>
      <c r="P363" s="82"/>
      <c r="Q363" s="82"/>
      <c r="R363" s="82"/>
    </row>
    <row r="364" spans="14:18" s="2" customFormat="1" ht="12.75">
      <c r="N364" s="82"/>
      <c r="P364" s="82"/>
      <c r="Q364" s="82"/>
      <c r="R364" s="82"/>
    </row>
    <row r="365" spans="14:18" s="2" customFormat="1" ht="12.75">
      <c r="N365" s="82"/>
      <c r="P365" s="82"/>
      <c r="Q365" s="82"/>
      <c r="R365" s="82"/>
    </row>
    <row r="366" spans="14:18" s="2" customFormat="1" ht="12.75">
      <c r="N366" s="82"/>
      <c r="P366" s="82"/>
      <c r="Q366" s="82"/>
      <c r="R366" s="82"/>
    </row>
    <row r="367" spans="14:18" s="2" customFormat="1" ht="12.75">
      <c r="N367" s="82"/>
      <c r="P367" s="82"/>
      <c r="Q367" s="82"/>
      <c r="R367" s="82"/>
    </row>
    <row r="368" spans="14:18" s="2" customFormat="1" ht="12.75">
      <c r="N368" s="82"/>
      <c r="P368" s="82"/>
      <c r="Q368" s="82"/>
      <c r="R368" s="82"/>
    </row>
    <row r="369" spans="14:18" s="2" customFormat="1" ht="12.75">
      <c r="N369" s="82"/>
      <c r="P369" s="82"/>
      <c r="Q369" s="82"/>
      <c r="R369" s="82"/>
    </row>
    <row r="370" spans="14:18" s="2" customFormat="1" ht="12.75">
      <c r="N370" s="82"/>
      <c r="P370" s="82"/>
      <c r="Q370" s="82"/>
      <c r="R370" s="82"/>
    </row>
    <row r="371" spans="14:18" s="2" customFormat="1" ht="12.75">
      <c r="N371" s="82"/>
      <c r="P371" s="82"/>
      <c r="Q371" s="82"/>
      <c r="R371" s="82"/>
    </row>
    <row r="372" spans="14:18" s="2" customFormat="1" ht="12.75">
      <c r="N372" s="82"/>
      <c r="P372" s="82"/>
      <c r="Q372" s="82"/>
      <c r="R372" s="82"/>
    </row>
    <row r="373" spans="14:18" s="2" customFormat="1" ht="12.75">
      <c r="N373" s="82"/>
      <c r="P373" s="82"/>
      <c r="Q373" s="82"/>
      <c r="R373" s="82"/>
    </row>
    <row r="374" spans="14:18" s="2" customFormat="1" ht="12.75">
      <c r="N374" s="82"/>
      <c r="P374" s="82"/>
      <c r="Q374" s="82"/>
      <c r="R374" s="82"/>
    </row>
    <row r="375" spans="14:18" s="2" customFormat="1" ht="12.75">
      <c r="N375" s="82"/>
      <c r="P375" s="82"/>
      <c r="Q375" s="82"/>
      <c r="R375" s="82"/>
    </row>
    <row r="376" spans="14:18" s="2" customFormat="1" ht="12.75">
      <c r="N376" s="82"/>
      <c r="P376" s="82"/>
      <c r="Q376" s="82"/>
      <c r="R376" s="82"/>
    </row>
    <row r="377" spans="14:18" s="2" customFormat="1" ht="12.75">
      <c r="N377" s="82"/>
      <c r="P377" s="82"/>
      <c r="Q377" s="82"/>
      <c r="R377" s="82"/>
    </row>
    <row r="378" spans="14:18" s="2" customFormat="1" ht="12.75">
      <c r="N378" s="82"/>
      <c r="P378" s="82"/>
      <c r="Q378" s="82"/>
      <c r="R378" s="82"/>
    </row>
    <row r="379" spans="14:18" s="2" customFormat="1" ht="12.75">
      <c r="N379" s="82"/>
      <c r="P379" s="82"/>
      <c r="Q379" s="82"/>
      <c r="R379" s="82"/>
    </row>
    <row r="380" spans="14:18" s="2" customFormat="1" ht="12.75">
      <c r="N380" s="82"/>
      <c r="P380" s="82"/>
      <c r="Q380" s="82"/>
      <c r="R380" s="82"/>
    </row>
    <row r="381" spans="14:18" s="2" customFormat="1" ht="12.75">
      <c r="N381" s="82"/>
      <c r="P381" s="82"/>
      <c r="Q381" s="82"/>
      <c r="R381" s="82"/>
    </row>
    <row r="382" spans="14:18" s="2" customFormat="1" ht="12.75">
      <c r="N382" s="82"/>
      <c r="P382" s="82"/>
      <c r="Q382" s="82"/>
      <c r="R382" s="82"/>
    </row>
    <row r="383" spans="14:18" s="2" customFormat="1" ht="12.75">
      <c r="N383" s="82"/>
      <c r="P383" s="82"/>
      <c r="Q383" s="82"/>
      <c r="R383" s="82"/>
    </row>
    <row r="384" spans="14:18" s="2" customFormat="1" ht="12.75">
      <c r="N384" s="82"/>
      <c r="P384" s="82"/>
      <c r="Q384" s="82"/>
      <c r="R384" s="82"/>
    </row>
    <row r="385" spans="14:18" s="2" customFormat="1" ht="12.75">
      <c r="N385" s="82"/>
      <c r="P385" s="82"/>
      <c r="Q385" s="82"/>
      <c r="R385" s="82"/>
    </row>
    <row r="386" spans="14:18" s="2" customFormat="1" ht="12.75">
      <c r="N386" s="82"/>
      <c r="P386" s="82"/>
      <c r="Q386" s="82"/>
      <c r="R386" s="82"/>
    </row>
    <row r="387" spans="14:18" s="2" customFormat="1" ht="12.75">
      <c r="N387" s="82"/>
      <c r="P387" s="82"/>
      <c r="Q387" s="82"/>
      <c r="R387" s="82"/>
    </row>
    <row r="388" spans="14:18" s="2" customFormat="1" ht="12.75">
      <c r="N388" s="82"/>
      <c r="P388" s="82"/>
      <c r="Q388" s="82"/>
      <c r="R388" s="82"/>
    </row>
    <row r="389" spans="14:18" s="2" customFormat="1" ht="12.75">
      <c r="N389" s="82"/>
      <c r="P389" s="82"/>
      <c r="Q389" s="82"/>
      <c r="R389" s="82"/>
    </row>
    <row r="390" spans="14:18" s="2" customFormat="1" ht="12.75">
      <c r="N390" s="82"/>
      <c r="P390" s="82"/>
      <c r="Q390" s="82"/>
      <c r="R390" s="82"/>
    </row>
    <row r="391" spans="14:18" s="2" customFormat="1" ht="12.75">
      <c r="N391" s="82"/>
      <c r="P391" s="82"/>
      <c r="Q391" s="82"/>
      <c r="R391" s="82"/>
    </row>
    <row r="392" spans="14:18" s="2" customFormat="1" ht="12.75">
      <c r="N392" s="82"/>
      <c r="P392" s="82"/>
      <c r="Q392" s="82"/>
      <c r="R392" s="82"/>
    </row>
    <row r="393" spans="14:18" s="2" customFormat="1" ht="12.75">
      <c r="N393" s="82"/>
      <c r="P393" s="82"/>
      <c r="Q393" s="82"/>
      <c r="R393" s="82"/>
    </row>
    <row r="394" spans="14:18" s="2" customFormat="1" ht="12.75">
      <c r="N394" s="82"/>
      <c r="P394" s="82"/>
      <c r="Q394" s="82"/>
      <c r="R394" s="82"/>
    </row>
    <row r="395" spans="14:18" s="2" customFormat="1" ht="12.75">
      <c r="N395" s="82"/>
      <c r="P395" s="82"/>
      <c r="Q395" s="82"/>
      <c r="R395" s="82"/>
    </row>
    <row r="396" spans="14:18" s="2" customFormat="1" ht="12.75">
      <c r="N396" s="82"/>
      <c r="P396" s="82"/>
      <c r="Q396" s="82"/>
      <c r="R396" s="82"/>
    </row>
    <row r="397" spans="14:18" s="2" customFormat="1" ht="12.75">
      <c r="N397" s="82"/>
      <c r="P397" s="82"/>
      <c r="Q397" s="82"/>
      <c r="R397" s="82"/>
    </row>
    <row r="398" spans="14:18" s="2" customFormat="1" ht="12.75">
      <c r="N398" s="82"/>
      <c r="P398" s="82"/>
      <c r="Q398" s="82"/>
      <c r="R398" s="82"/>
    </row>
    <row r="399" spans="14:18" s="2" customFormat="1" ht="12.75">
      <c r="N399" s="82"/>
      <c r="P399" s="82"/>
      <c r="Q399" s="82"/>
      <c r="R399" s="82"/>
    </row>
    <row r="400" spans="14:18" s="2" customFormat="1" ht="12.75">
      <c r="N400" s="82"/>
      <c r="P400" s="82"/>
      <c r="Q400" s="82"/>
      <c r="R400" s="82"/>
    </row>
    <row r="401" spans="14:18" s="2" customFormat="1" ht="12.75">
      <c r="N401" s="82"/>
      <c r="P401" s="82"/>
      <c r="Q401" s="82"/>
      <c r="R401" s="82"/>
    </row>
    <row r="402" spans="14:18" s="2" customFormat="1" ht="12.75">
      <c r="N402" s="82"/>
      <c r="P402" s="82"/>
      <c r="Q402" s="82"/>
      <c r="R402" s="82"/>
    </row>
    <row r="403" spans="14:18" s="2" customFormat="1" ht="12.75">
      <c r="N403" s="82"/>
      <c r="P403" s="82"/>
      <c r="Q403" s="82"/>
      <c r="R403" s="82"/>
    </row>
    <row r="404" spans="14:18" s="2" customFormat="1" ht="12.75">
      <c r="N404" s="82"/>
      <c r="P404" s="82"/>
      <c r="Q404" s="82"/>
      <c r="R404" s="82"/>
    </row>
    <row r="405" spans="14:18" s="2" customFormat="1" ht="12.75">
      <c r="N405" s="82"/>
      <c r="P405" s="82"/>
      <c r="Q405" s="82"/>
      <c r="R405" s="82"/>
    </row>
    <row r="406" spans="14:18" s="2" customFormat="1" ht="12.75">
      <c r="N406" s="82"/>
      <c r="P406" s="82"/>
      <c r="Q406" s="82"/>
      <c r="R406" s="82"/>
    </row>
    <row r="407" spans="14:18" s="2" customFormat="1" ht="12.75">
      <c r="N407" s="82"/>
      <c r="P407" s="82"/>
      <c r="Q407" s="82"/>
      <c r="R407" s="82"/>
    </row>
    <row r="408" spans="14:18" s="2" customFormat="1" ht="12.75">
      <c r="N408" s="82"/>
      <c r="P408" s="82"/>
      <c r="Q408" s="82"/>
      <c r="R408" s="82"/>
    </row>
    <row r="409" spans="14:18" s="2" customFormat="1" ht="12.75">
      <c r="N409" s="82"/>
      <c r="P409" s="82"/>
      <c r="Q409" s="82"/>
      <c r="R409" s="82"/>
    </row>
    <row r="410" spans="14:18" s="2" customFormat="1" ht="12.75">
      <c r="N410" s="82"/>
      <c r="P410" s="82"/>
      <c r="Q410" s="82"/>
      <c r="R410" s="82"/>
    </row>
    <row r="411" spans="14:18" s="2" customFormat="1" ht="12.75">
      <c r="N411" s="82"/>
      <c r="P411" s="82"/>
      <c r="Q411" s="82"/>
      <c r="R411" s="82"/>
    </row>
    <row r="412" spans="14:18" s="2" customFormat="1" ht="12.75">
      <c r="N412" s="82"/>
      <c r="P412" s="82"/>
      <c r="Q412" s="82"/>
      <c r="R412" s="82"/>
    </row>
    <row r="413" spans="14:18" s="2" customFormat="1" ht="12.75">
      <c r="N413" s="82"/>
      <c r="P413" s="82"/>
      <c r="Q413" s="82"/>
      <c r="R413" s="82"/>
    </row>
    <row r="414" spans="14:18" s="2" customFormat="1" ht="12.75">
      <c r="N414" s="82"/>
      <c r="P414" s="82"/>
      <c r="Q414" s="82"/>
      <c r="R414" s="82"/>
    </row>
    <row r="415" spans="14:18" s="2" customFormat="1" ht="12.75">
      <c r="N415" s="82"/>
      <c r="P415" s="82"/>
      <c r="Q415" s="82"/>
      <c r="R415" s="82"/>
    </row>
    <row r="416" spans="14:18" s="2" customFormat="1" ht="12.75">
      <c r="N416" s="82"/>
      <c r="P416" s="82"/>
      <c r="Q416" s="82"/>
      <c r="R416" s="82"/>
    </row>
    <row r="417" spans="14:18" s="2" customFormat="1" ht="12.75">
      <c r="N417" s="82"/>
      <c r="P417" s="82"/>
      <c r="Q417" s="82"/>
      <c r="R417" s="82"/>
    </row>
    <row r="418" spans="14:18" s="2" customFormat="1" ht="12.75">
      <c r="N418" s="82"/>
      <c r="P418" s="82"/>
      <c r="Q418" s="82"/>
      <c r="R418" s="82"/>
    </row>
    <row r="419" spans="14:18" s="2" customFormat="1" ht="12.75">
      <c r="N419" s="82"/>
      <c r="P419" s="82"/>
      <c r="Q419" s="82"/>
      <c r="R419" s="82"/>
    </row>
    <row r="420" spans="14:18" s="2" customFormat="1" ht="12.75">
      <c r="N420" s="82"/>
      <c r="P420" s="82"/>
      <c r="Q420" s="82"/>
      <c r="R420" s="82"/>
    </row>
    <row r="421" spans="14:18" s="2" customFormat="1" ht="12.75">
      <c r="N421" s="82"/>
      <c r="P421" s="82"/>
      <c r="Q421" s="82"/>
      <c r="R421" s="82"/>
    </row>
    <row r="422" spans="14:18" s="2" customFormat="1" ht="12.75">
      <c r="N422" s="82"/>
      <c r="P422" s="82"/>
      <c r="Q422" s="82"/>
      <c r="R422" s="82"/>
    </row>
    <row r="423" spans="14:18" s="2" customFormat="1" ht="12.75">
      <c r="N423" s="82"/>
      <c r="P423" s="82"/>
      <c r="Q423" s="82"/>
      <c r="R423" s="82"/>
    </row>
    <row r="424" spans="14:18" s="2" customFormat="1" ht="12.75">
      <c r="N424" s="82"/>
      <c r="P424" s="82"/>
      <c r="Q424" s="82"/>
      <c r="R424" s="82"/>
    </row>
    <row r="425" spans="14:18" s="2" customFormat="1" ht="12.75">
      <c r="N425" s="82"/>
      <c r="P425" s="82"/>
      <c r="Q425" s="82"/>
      <c r="R425" s="82"/>
    </row>
    <row r="426" spans="14:18" s="2" customFormat="1" ht="12.75">
      <c r="N426" s="82"/>
      <c r="P426" s="82"/>
      <c r="Q426" s="82"/>
      <c r="R426" s="82"/>
    </row>
    <row r="427" spans="14:18" s="2" customFormat="1" ht="12.75">
      <c r="N427" s="82"/>
      <c r="P427" s="82"/>
      <c r="Q427" s="82"/>
      <c r="R427" s="82"/>
    </row>
    <row r="428" spans="14:18" s="2" customFormat="1" ht="12.75">
      <c r="N428" s="82"/>
      <c r="P428" s="82"/>
      <c r="Q428" s="82"/>
      <c r="R428" s="82"/>
    </row>
  </sheetData>
  <mergeCells count="7">
    <mergeCell ref="B28:D28"/>
    <mergeCell ref="B34:D34"/>
    <mergeCell ref="B48:D48"/>
    <mergeCell ref="B2:D2"/>
    <mergeCell ref="B3:D3"/>
    <mergeCell ref="B10:D10"/>
    <mergeCell ref="B16:D16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2023-11-10T12:18:06Z</cp:lastPrinted>
  <dcterms:modified xsi:type="dcterms:W3CDTF">2023-12-07T12:34:25Z</dcterms:modified>
  <cp:category/>
  <cp:version/>
  <cp:contentType/>
  <cp:contentStatus/>
</cp:coreProperties>
</file>