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8375" windowHeight="1264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<sst xmlns="http://schemas.openxmlformats.org/spreadsheetml/2006/main" count="738" uniqueCount="544">
  <si>
    <t>DJEČJI VRTIĆ POŽEGA</t>
  </si>
  <si>
    <t>RUDINSKA 8</t>
  </si>
  <si>
    <t>OIB: 30492723401</t>
  </si>
  <si>
    <t>KONTO</t>
  </si>
  <si>
    <t>POZICIJA</t>
  </si>
  <si>
    <t>VRSTA PRIHODA / PRIMITAKA</t>
  </si>
  <si>
    <t>PLAN</t>
  </si>
  <si>
    <t>PLAN ZA 2021. G.</t>
  </si>
  <si>
    <t>PROJEKCIJE ZA 2022.G.</t>
  </si>
  <si>
    <t>PROJEKCIJE ZA 2023.G.</t>
  </si>
  <si>
    <t>Razdjel 000 PRIHODI</t>
  </si>
  <si>
    <t>Glava 00002 PRIHODI PRORAČUNSKIH KORISNIKA</t>
  </si>
  <si>
    <t>Izvor</t>
  </si>
  <si>
    <t>OPĆI PRIHODI I PRIMICI PRORAČUNSKIH KORISNIKA</t>
  </si>
  <si>
    <t>Prihodi poslovana</t>
  </si>
  <si>
    <t>Prihodi iz proračuna</t>
  </si>
  <si>
    <t>Prihodi iz nadležnog proračuna za financiranje redovne djelatnosti proračunskih korisnika</t>
  </si>
  <si>
    <t>Prihodi iz nadležnog proračuna za financiranje rashoda poslovanja</t>
  </si>
  <si>
    <t>P0221</t>
  </si>
  <si>
    <t>Izvor  3.1. VLASTITI PRIHODI PK</t>
  </si>
  <si>
    <t>6</t>
  </si>
  <si>
    <t xml:space="preserve">Prihodi poslovanja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</si>
  <si>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</si>
  <si>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</si>
  <si>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</si>
  <si>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</si>
  <si>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</si>
  <si>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</si>
  <si>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66151</t>
  </si>
  <si>
    <t>P0291</t>
  </si>
  <si>
    <t>Prihodi od pruženih usluga</t>
  </si>
  <si>
    <t>Izvor  4.2. PRIHODI ZA POSEBNE NAMJENE PK</t>
  </si>
  <si>
    <t>65</t>
  </si>
  <si>
    <t xml:space="preserve">Prihodi od upravnih i administrativnih pristojbi, pristojbi po posebnim propisima i naknada         </t>
  </si>
  <si>
    <t>652</t>
  </si>
  <si>
    <t xml:space="preserve">Prihodi po posebnim propisima                                                                       </t>
  </si>
  <si>
    <t>6526</t>
  </si>
  <si>
    <t xml:space="preserve">Ostali nespomenuti prihodi                                                                          </t>
  </si>
  <si>
    <t>65264</t>
  </si>
  <si>
    <t>P0265</t>
  </si>
  <si>
    <t>Sufinan. cijene usluge, particip. i sl. - primarni program</t>
  </si>
  <si>
    <t>P0266</t>
  </si>
  <si>
    <t>Sufinanciranje cijene usluge, participacije i slično-mala škla</t>
  </si>
  <si>
    <t>65267</t>
  </si>
  <si>
    <t>P0267</t>
  </si>
  <si>
    <t>Prihodi s naslova osiguranja, refundacije štete i totalne štte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</si>
  <si>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</si>
  <si>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</si>
  <si>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</si>
  <si>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</si>
  <si>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</si>
  <si>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68311</t>
  </si>
  <si>
    <t>P0339</t>
  </si>
  <si>
    <t>Ostali prihodi</t>
  </si>
  <si>
    <t>Izvor  5.1. POMOĆI PK</t>
  </si>
  <si>
    <t>63</t>
  </si>
  <si>
    <t>Pomoći iz inozemstva i od subjekata unutar općeg proračuna Pomoći iz inozemstva i od subjekata unuta</t>
  </si>
  <si>
    <t>636</t>
  </si>
  <si>
    <t>Pomoći proračunskim korisnicima iz proračuna koji im nije nadležan Pomoći proračunskim korisnicima i</t>
  </si>
  <si>
    <t>6361</t>
  </si>
  <si>
    <t>Tekuće pomoći proračunskim korisnicima iz proračuna koji im nije nadležan Tekuće pomoći proračunskim</t>
  </si>
  <si>
    <t>63612</t>
  </si>
  <si>
    <t>P0356</t>
  </si>
  <si>
    <t>Tekuće pomoći iz drž.proračuna prorač. korisnicima proračunadržavni</t>
  </si>
  <si>
    <t>63613</t>
  </si>
  <si>
    <t>P0357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</si>
  <si>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</si>
  <si>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</si>
  <si>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</si>
  <si>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639</t>
  </si>
  <si>
    <t>Prijenosi između proračunskih korisnika istog proračuna Prijenosi između proračunskih korisnika isto</t>
  </si>
  <si>
    <t>6393</t>
  </si>
  <si>
    <t>Tekući prijenosi između proračunskih korisnika istog proračuna temeljem prijenosa EU sredstava Tekuć</t>
  </si>
  <si>
    <t>63931</t>
  </si>
  <si>
    <t>P0495</t>
  </si>
  <si>
    <t>Tekući prijenosi između proračunskih korisnika istog proračuna temeljem prijesnosa EU sredstava</t>
  </si>
  <si>
    <t>Prihodi poslovanja</t>
  </si>
  <si>
    <t>Prihodi od prodaje proizvoda i robe te pruženih usluga i prihodi od donacija</t>
  </si>
  <si>
    <t>Donacije od pravnih i fizičkih osoba izvan opće države</t>
  </si>
  <si>
    <t>Tekuće donacije</t>
  </si>
  <si>
    <t>P0095</t>
  </si>
  <si>
    <t>Tekuće donacije od trgovačkih društava</t>
  </si>
  <si>
    <t>VRSTA RASHODA / IZDATAKA</t>
  </si>
  <si>
    <t xml:space="preserve">PLANIRANO </t>
  </si>
  <si>
    <t>PLAN ZA 2021.G.</t>
  </si>
  <si>
    <t>PROJEKCIJE ZA 2022. G.</t>
  </si>
  <si>
    <t>Glava 00203 JAVNE USTANOVE PREDŠKOLSKOG ODGOJA</t>
  </si>
  <si>
    <t>Proračunski korisnik 32738 DJEČJI VRTIĆI POŽEGA</t>
  </si>
  <si>
    <t>GLAVNI PROGRAM A05 REDOVNA DJELATNOST PREDŠKOLSKOG ODGOJA</t>
  </si>
  <si>
    <t>PROGRAM 5000 REDOVNA DJELATNOST PREDŠKOLSKOG ODGOJA</t>
  </si>
  <si>
    <t>Izvor  1.0. OPĆI PRIHODI I PRIMICI</t>
  </si>
  <si>
    <t>3</t>
  </si>
  <si>
    <t>Rashodi poslovanja Rashodi poslovanja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</si>
  <si>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</si>
  <si>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</si>
  <si>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</si>
  <si>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</si>
  <si>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</si>
  <si>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</si>
  <si>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31111</t>
  </si>
  <si>
    <t>Plaće za zaposlene</t>
  </si>
  <si>
    <t>312</t>
  </si>
  <si>
    <t xml:space="preserve">Ostali rashodi za zaposlene                                                                         </t>
  </si>
  <si>
    <t>3121</t>
  </si>
  <si>
    <t>31212</t>
  </si>
  <si>
    <t>Nagrade</t>
  </si>
  <si>
    <t>31214</t>
  </si>
  <si>
    <t>Otpremnine</t>
  </si>
  <si>
    <t>31216</t>
  </si>
  <si>
    <t>Regres za godišnji odmor</t>
  </si>
  <si>
    <t>31219</t>
  </si>
  <si>
    <t>Ostali nenavedeni rashodi za zaposlene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</si>
  <si>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</si>
  <si>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</si>
  <si>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</si>
  <si>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</si>
  <si>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31321</t>
  </si>
  <si>
    <t>Doprinosi za obvezno zdravstveno osiguranje</t>
  </si>
  <si>
    <t>32</t>
  </si>
  <si>
    <t xml:space="preserve">Materijalni rashodi             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</si>
  <si>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</si>
  <si>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</si>
  <si>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</si>
  <si>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</si>
  <si>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32214</t>
  </si>
  <si>
    <t>Materijal i sredstva za čišćenje i održavanje</t>
  </si>
  <si>
    <t>31213</t>
  </si>
  <si>
    <t>Darovi</t>
  </si>
  <si>
    <t>31215</t>
  </si>
  <si>
    <t>Naknade za bolest, invalidnost i smrtni slučaj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</si>
  <si>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</si>
  <si>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</si>
  <si>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</si>
  <si>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</si>
  <si>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</si>
  <si>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</si>
  <si>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</si>
  <si>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</si>
  <si>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</si>
  <si>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</si>
  <si>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3212</t>
  </si>
  <si>
    <t xml:space="preserve">Naknade za prijevoz, za rad na terenu i odvojeni život                                              </t>
  </si>
  <si>
    <t>32121</t>
  </si>
  <si>
    <t>Naknade za prijevoz na posao i s posla</t>
  </si>
  <si>
    <t>3213</t>
  </si>
  <si>
    <t xml:space="preserve">Stručno usavršavanje zaposlenika                                                                    </t>
  </si>
  <si>
    <t>32131</t>
  </si>
  <si>
    <t>Seminari, savjetovanja i simpoziji</t>
  </si>
  <si>
    <t>32132</t>
  </si>
  <si>
    <t>Tečajevi i stručni ispiti</t>
  </si>
  <si>
    <t>3214</t>
  </si>
  <si>
    <t xml:space="preserve">Ostale naknade troškova zaposlenima                                                                 </t>
  </si>
  <si>
    <t>32141</t>
  </si>
  <si>
    <t>Naknada za korištenje privatnog automobila u službene svrhe</t>
  </si>
  <si>
    <t>32211</t>
  </si>
  <si>
    <t>Uredski materijal</t>
  </si>
  <si>
    <t>32212</t>
  </si>
  <si>
    <t>Literatura (publikacije, časopisi, glasila, knjige i ostalo)</t>
  </si>
  <si>
    <t>32216</t>
  </si>
  <si>
    <t>Materijal za higijenske potrebe i njegu</t>
  </si>
  <si>
    <t>32219</t>
  </si>
  <si>
    <t>Ostali materijal za potrebe redovnog poslovanja</t>
  </si>
  <si>
    <t>3222</t>
  </si>
  <si>
    <t xml:space="preserve">Materijal i sirovine                                                                                </t>
  </si>
  <si>
    <t>32221</t>
  </si>
  <si>
    <t>Osnovni materijal i sirovine - za rad odgajatelja</t>
  </si>
  <si>
    <t>32224</t>
  </si>
  <si>
    <t>Namirnice</t>
  </si>
  <si>
    <t>3223</t>
  </si>
  <si>
    <t xml:space="preserve">Energija                                                                                            </t>
  </si>
  <si>
    <t>32231</t>
  </si>
  <si>
    <t>Električna energija</t>
  </si>
  <si>
    <t>32233</t>
  </si>
  <si>
    <t>Plin</t>
  </si>
  <si>
    <t>32234</t>
  </si>
  <si>
    <t>Motorni benzin i dizel gorivo</t>
  </si>
  <si>
    <t>3224</t>
  </si>
  <si>
    <t xml:space="preserve">Materijal i dijelovi za tekuće i investicijsko održavanje                                           </t>
  </si>
  <si>
    <t>32241</t>
  </si>
  <si>
    <t>Materijal i dijelovi za tekuće i invet. održ. građev. obj.</t>
  </si>
  <si>
    <t>32242</t>
  </si>
  <si>
    <t>Materijal i dijelovi za tekuće i invest. održ. postr. i opr.</t>
  </si>
  <si>
    <t>32243</t>
  </si>
  <si>
    <t>Materijal i dijelovi za tekuće i invest. održ. transp. sred.</t>
  </si>
  <si>
    <t>3225</t>
  </si>
  <si>
    <t xml:space="preserve">Sitni inventar i auto gume                                                                          </t>
  </si>
  <si>
    <t>32251</t>
  </si>
  <si>
    <t>Sitni inventar</t>
  </si>
  <si>
    <t>3227</t>
  </si>
  <si>
    <t xml:space="preserve">Službena, radna i zaštitna odjeća i obuća                                                           </t>
  </si>
  <si>
    <t>32271</t>
  </si>
  <si>
    <t>Službena, radna i zaštitna odjeća i obuća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</si>
  <si>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</si>
  <si>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</si>
  <si>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</si>
  <si>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</si>
  <si>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32311</t>
  </si>
  <si>
    <t>Usluge telefona, telefaksa</t>
  </si>
  <si>
    <t>32313</t>
  </si>
  <si>
    <t>Poštarina (pisma, tiskanice i sl.)</t>
  </si>
  <si>
    <t>3232</t>
  </si>
  <si>
    <t xml:space="preserve">Usluge tekućeg i investicijskog održavanja                                                          </t>
  </si>
  <si>
    <t>32321</t>
  </si>
  <si>
    <t>Usluge tekućeg i investicijskog održavanja građevinskih obje</t>
  </si>
  <si>
    <t>32322</t>
  </si>
  <si>
    <t>Usluge tekućeg i investicijskog održavanja postrojenja i opr</t>
  </si>
  <si>
    <t>32323</t>
  </si>
  <si>
    <t>Usluge tekućeg i investicijskog održavanja prijevoznih sreds</t>
  </si>
  <si>
    <t>32329</t>
  </si>
  <si>
    <t>Ostale usluge tekućeg i investicijskog održavanja</t>
  </si>
  <si>
    <t>3233</t>
  </si>
  <si>
    <t xml:space="preserve">Usluge promidžbe i informiranja                                                                     </t>
  </si>
  <si>
    <t>32339</t>
  </si>
  <si>
    <t>Ostale usluge promidžbe i informiranja</t>
  </si>
  <si>
    <t>3234</t>
  </si>
  <si>
    <t xml:space="preserve">Komunalne usluge                                                                                    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</si>
  <si>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</si>
  <si>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</si>
  <si>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</si>
  <si>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</si>
  <si>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</si>
  <si>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</si>
  <si>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</si>
  <si>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</si>
  <si>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</si>
  <si>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</si>
  <si>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</si>
  <si>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</si>
  <si>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</si>
  <si>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 xml:space="preserve">Zakupnine i najamnine                                                                               </t>
  </si>
  <si>
    <t>32359</t>
  </si>
  <si>
    <t>Ostale  zakupnine i najamnine</t>
  </si>
  <si>
    <t>3236</t>
  </si>
  <si>
    <t xml:space="preserve">Zdravstvene i veterinarske usluge                                                                   </t>
  </si>
  <si>
    <t>32361</t>
  </si>
  <si>
    <t>Obvezni i preventivni zdravstveni pregledi zaposlenika</t>
  </si>
  <si>
    <t>32363</t>
  </si>
  <si>
    <t>Laboratorijske usluge</t>
  </si>
  <si>
    <t>3237</t>
  </si>
  <si>
    <t xml:space="preserve">Intelektualne i osobne usluge                                                                       </t>
  </si>
  <si>
    <t>32373</t>
  </si>
  <si>
    <t>Usluge odvjetnika i pravnog savjetovanja</t>
  </si>
  <si>
    <t>32379</t>
  </si>
  <si>
    <t>Ostale intelektualne usluge</t>
  </si>
  <si>
    <t>3238</t>
  </si>
  <si>
    <t xml:space="preserve">Računalne usluge                                                                                    </t>
  </si>
  <si>
    <t>32389</t>
  </si>
  <si>
    <t>Ostale računalne usluge</t>
  </si>
  <si>
    <t>3239</t>
  </si>
  <si>
    <t xml:space="preserve">Ostale usluge                                                                                       </t>
  </si>
  <si>
    <t>32391</t>
  </si>
  <si>
    <t>Grafičke i tiskarske usluge, usluge kopiranja i uvezivanja i</t>
  </si>
  <si>
    <t>32392</t>
  </si>
  <si>
    <t>Film i izrada fotografija</t>
  </si>
  <si>
    <t>32394</t>
  </si>
  <si>
    <t>Usluge pri registraciji prijevoznih sredstava</t>
  </si>
  <si>
    <t>32399</t>
  </si>
  <si>
    <t>Ostale nespomenute usluge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</si>
  <si>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</si>
  <si>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</si>
  <si>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</si>
  <si>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</si>
  <si>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</si>
  <si>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</si>
  <si>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</si>
  <si>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</si>
  <si>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</si>
  <si>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</si>
  <si>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</si>
  <si>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 xml:space="preserve">Reprezentacija                                                                                      </t>
  </si>
  <si>
    <t>32931</t>
  </si>
  <si>
    <t>Reprezentacija</t>
  </si>
  <si>
    <t>3294</t>
  </si>
  <si>
    <t>Članarine Članarine</t>
  </si>
  <si>
    <t>32941</t>
  </si>
  <si>
    <t>Tuzemne članarine</t>
  </si>
  <si>
    <t>3295</t>
  </si>
  <si>
    <t xml:space="preserve">Pristojbe i naknade                                                                                 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</si>
  <si>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</si>
  <si>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</si>
  <si>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</si>
  <si>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</si>
  <si>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</si>
  <si>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</si>
  <si>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</si>
  <si>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invaditetom</t>
  </si>
  <si>
    <t>3299</t>
  </si>
  <si>
    <t>32991</t>
  </si>
  <si>
    <t>Rashodi protokola (vijenci, cvijeće, svijeće i slično)</t>
  </si>
  <si>
    <t>32999</t>
  </si>
  <si>
    <t>Ostali nespomenuti rashodi poslovanja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</si>
  <si>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</si>
  <si>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</si>
  <si>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</si>
  <si>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</si>
  <si>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</si>
  <si>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</si>
  <si>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34333</t>
  </si>
  <si>
    <t>Zatezne kamate iz poslovnih odnosa</t>
  </si>
  <si>
    <t>3434</t>
  </si>
  <si>
    <t xml:space="preserve">Ostali nespomenuti financijski rashodi                                                              </t>
  </si>
  <si>
    <t>34349</t>
  </si>
  <si>
    <t>Ostali nespomenuti financijski rashodi</t>
  </si>
  <si>
    <t>Izvor  6.1. DONACIJE PK</t>
  </si>
  <si>
    <t>Kapitalni projekt K500001 NABAVA OPREME U PREDŠKOLSKOM ODGOJU</t>
  </si>
  <si>
    <t>32353</t>
  </si>
  <si>
    <t>Zakupnine i najamnine za opremu</t>
  </si>
  <si>
    <t>Ostale pristojbe i naknade</t>
  </si>
  <si>
    <t>4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</si>
  <si>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</si>
  <si>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</si>
  <si>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</si>
  <si>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</si>
  <si>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</si>
  <si>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4227</t>
  </si>
  <si>
    <t xml:space="preserve">Uređaji, strojevi i oprema za ostale namjene                                                        </t>
  </si>
  <si>
    <t>42273</t>
  </si>
  <si>
    <t>Oprema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</si>
  <si>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</si>
  <si>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</si>
  <si>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</si>
  <si>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</si>
  <si>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42621</t>
  </si>
  <si>
    <t>Ulaganja u računalne programe</t>
  </si>
  <si>
    <t>Tekući projekt T500003 PROJEKT POŽEŠKI LIMAČI</t>
  </si>
  <si>
    <t>Naknada za prijevoz na službenom putu</t>
  </si>
  <si>
    <t>Ostale intelekturalne usluge</t>
  </si>
  <si>
    <t>OPĆI PRIHODI</t>
  </si>
  <si>
    <t>VLASTITI PRIHODI</t>
  </si>
  <si>
    <t>PZP</t>
  </si>
  <si>
    <t>POMOĆI</t>
  </si>
  <si>
    <t>DONACIJE</t>
  </si>
  <si>
    <t>PRIHODI</t>
  </si>
  <si>
    <t>RASHODI</t>
  </si>
  <si>
    <t>RAVNATELJICA:</t>
  </si>
  <si>
    <t>Sanela Kovačević</t>
  </si>
  <si>
    <t>grad pž-uređ.voda 12 mj. po 245,20=2.942,4</t>
  </si>
  <si>
    <t>PROMJENA</t>
  </si>
  <si>
    <t>PRIJEDLOG REBALANSA</t>
  </si>
  <si>
    <t>usluge Libusofta koje nisu u ugovoru</t>
  </si>
  <si>
    <t xml:space="preserve">Izvor </t>
  </si>
  <si>
    <t>1.0.</t>
  </si>
  <si>
    <t>1.1.</t>
  </si>
  <si>
    <t>Prihodi iz nadležnog proračuna za financiranje rashoda poslovanja - Požeški limači</t>
  </si>
  <si>
    <t>Ravnateljica:</t>
  </si>
  <si>
    <t>Vlastiti izvori</t>
  </si>
  <si>
    <t>Rezultat poslovanja</t>
  </si>
  <si>
    <t>Višak/manjak prihoda</t>
  </si>
  <si>
    <t>Manjak prihoda</t>
  </si>
  <si>
    <t>Manjak prihoda poslovanja</t>
  </si>
  <si>
    <t>Izvor PRIHODI ZA POSEBNE NAMJENE PK Višak/ Manjak</t>
  </si>
  <si>
    <t>(R2594)?</t>
  </si>
  <si>
    <t>(P0221)?</t>
  </si>
  <si>
    <t>Tekuće donacije od ostalih subjekata izvan općeg proračuna</t>
  </si>
  <si>
    <t>AC Radić najam auto guma</t>
  </si>
  <si>
    <t>Auto gume</t>
  </si>
  <si>
    <t>AC Radić auto gume</t>
  </si>
  <si>
    <t>Medialive 1.800,00</t>
  </si>
  <si>
    <t>po ugovoru 600,00 kn mjesečno</t>
  </si>
  <si>
    <t>dug kamate 4,57 kn</t>
  </si>
  <si>
    <t>R0949-1</t>
  </si>
  <si>
    <t>1.055,42, 527,71</t>
  </si>
  <si>
    <t>2.078,00 rn od 2.3.21.</t>
  </si>
  <si>
    <t>tu idu samo rashodi protokola</t>
  </si>
  <si>
    <t>Dokoza isplaćeno 23.603,07, svaka slijedeća pojedinačna otpremnina bit će cca 47.206,14</t>
  </si>
  <si>
    <t>4.5. 170,00</t>
  </si>
  <si>
    <t>4.5. 200,00 kn</t>
  </si>
  <si>
    <t>preknjiižiti na poziciju konta 66314 Tekuće donacije od ostalih subjekata izvan općeg proračuna</t>
  </si>
  <si>
    <t>kadice za novi auto, provjeri da li će biti još nešto</t>
  </si>
  <si>
    <t>Marina -sastav za tužbu 3.125,00 kn-HRT, trošak za tužbu Crnjac - 3.125,00</t>
  </si>
  <si>
    <t xml:space="preserve">              </t>
  </si>
  <si>
    <t>REALIZIRANO DO 23.8.2021.</t>
  </si>
  <si>
    <t>181.500,00x4=726.000,00</t>
  </si>
  <si>
    <t>58 kuta Ivić tekstil, Amidžić-Color trgovina-589,70 kn-ukup.realiz:8.302,20, dodaj papuče za 66 osoba -9.900,00 kn, pož. Magazin-majice-500,00</t>
  </si>
  <si>
    <t>balansiranje i hotel - 5. mjesec2. 105,00 kuna</t>
  </si>
  <si>
    <t>po Odlukama Ministarstva od svibnja plan:47.600,00 kn i povećati i na rashodima! A upitno još 1.200,00 6. rata za djecu u integraciji pa bi to bilo ukupno 48.800,00</t>
  </si>
  <si>
    <t>160 djece po 20 kn po 8 rata - dobili 26.080,00</t>
  </si>
  <si>
    <t>1763,15 po 12 mj. - 22.920,95</t>
  </si>
  <si>
    <t>850,00 - Ivona, Marinela - za 7 kom. Obnova antivirusnih</t>
  </si>
  <si>
    <t>69 osoba po 500,00 kn-sistematski, Rn- 21.780,00 - umanji na reb.</t>
  </si>
  <si>
    <t>Ostale usluge</t>
  </si>
  <si>
    <t>22.100,00 jubilarne</t>
  </si>
  <si>
    <t xml:space="preserve">sanitarni - 19.470,00 i redovno po ug. I 4.635,00 za sanitar.knjiž. I utvrđ.rad.sposob. </t>
  </si>
  <si>
    <t>božićnica 1.500,00 za 70 zaposlenih-105.000,00</t>
  </si>
  <si>
    <t>reg. 1.500,00 za 69 zaposl.-103.500,00, na isplati 1.7.2021 98.974,80, dodati još one koji nisu ostv.pravo na isplatu ali će imati do kraja 2021.g.Švajda, Puljašević, Devčić-717,48</t>
  </si>
  <si>
    <t>Jakić-rođenje djeteta-5.700,00, darovi za sv.Nikolu-19.600,00</t>
  </si>
  <si>
    <t>laptop - 5.098,00, ormar-2.000,00, zdravstv.voditeljica</t>
  </si>
  <si>
    <t>preknjižiti auto gume</t>
  </si>
  <si>
    <t>kasko 3.686,40, u 2 rate-11. i 4.  AO-1.500,00 u 11.mj.</t>
  </si>
  <si>
    <t>djeca-6.000,00, do 1.10. 2021. 1 rata, imovina 25.520,00 do 5.12.2021. 1 rata</t>
  </si>
  <si>
    <t>15.107,73 do 1.8.2021.g. 2 rate u 2. i 8.mj.</t>
  </si>
  <si>
    <t>božićnica</t>
  </si>
  <si>
    <t>Izvor  1.1. OPĆI PRIHODI I PRIMICI</t>
  </si>
  <si>
    <t>(R2330)?</t>
  </si>
  <si>
    <t>uskrsnica</t>
  </si>
  <si>
    <t>napomene</t>
  </si>
  <si>
    <t>6.5. 600,00 kn; Ivana Farkaš - kotizacija 1.000,00 kuna, Jupek A. - 150,00 kn</t>
  </si>
  <si>
    <t>Fina tu a ne na 34349, 487,50 za kripro uređaj-godišnja pretplata, tu idu i vijenci za pokojne, cvijeće za odlazak u mirovinu</t>
  </si>
  <si>
    <t>Bilburger - catering iz 2021.g. zbog zaraze covid19 radnica kuhinje</t>
  </si>
  <si>
    <t>uskrsnica 600,00 za 69 zaposlenih -41.400,00, ostvareno 39.330,00 i 1.710,00 za limače, pomoć za elementarnu nep. za 20 osoba 5.666,07 - 113.321,40</t>
  </si>
  <si>
    <t>još 9.600,00 u 9. 16.300,00 u 10. 11. i 12. mj.</t>
  </si>
  <si>
    <t>isplaćeno 2020.g. 22.500,00, isplaćeno Jakić J. bolov. do 90 dana, Mautner G. - za majku, Šarić Ž.-6.500,00 Hiršman Matija-6.500,00-bolovanje 90 dana do kraja god.</t>
  </si>
  <si>
    <t>TLN-servis štednjaka-3.037,50, DALARM-provjera sustava za dojavu požara-4.000,00 kn-godišnje-ugovor, još popravak šivaće maš. 373,75, servis plin. Trošila -1.750,00, Selkom - 1.312,50 popravak Canona, Conica Minolta - po Ugovoru 375,00 mj. još 4 mj - 1.875, Tehnokom-servis u CL</t>
  </si>
  <si>
    <t>sveukupno realiz. U 2020.g. 291.834,82, do 2.9. realizirano 211.785,50 nakon što se makne Bilburger</t>
  </si>
  <si>
    <t>na temelju isplata od 1-9.mj.</t>
  </si>
  <si>
    <t>realiz. Nakon prijedloga rebalansa</t>
  </si>
  <si>
    <t xml:space="preserve"> zjz 2.450,00-po ugovoru, ide još stručnjak zaštite na radu - ZUS-875,00 po 12 mj.,=10.500,00, HRT-300,00, INSERT 600,00 PO 12 MJ. =7.200, JVP-vatrodojave -8.250,00 - 500,00 mjesečno, Bilburgeg 71.500,00</t>
  </si>
  <si>
    <t>Elektro-team iz 2020. 1.300,00, 7.835,00 kn, 2 kamere od Dalarm postavljene u 12. mj.2020. CL i 1.300,00 Elektro-team za 2021.g., Promet građenje-stakla u CL</t>
  </si>
  <si>
    <t>PLAN ZA 2021. GODINU</t>
  </si>
  <si>
    <t>PRORAČUN ZA 2022. GODINU</t>
  </si>
  <si>
    <t>PROJEKCIJE ZA 2023. GODINU</t>
  </si>
  <si>
    <t>PROJEKCIJE ZA 2024. GODINU</t>
  </si>
  <si>
    <t>Nagrade (jubilarne)</t>
  </si>
  <si>
    <t>Nagrade (božićnica)</t>
  </si>
  <si>
    <t>Ostali nenavedeni rashodi za zaposlene (uskrsnica)</t>
  </si>
  <si>
    <t>Holik, Raguž</t>
  </si>
  <si>
    <t>hig.minimum -11.000,00, Sanela - 1.680,00, i 5.830,0 za 2. godinu platiti, Svitlica D.-2.400,00, (za Rezo 7.510,00 i Petrusek 7.510,00 i Jurković 6.500,00 plaćanje u 2022.g.)</t>
  </si>
  <si>
    <t>bazeni u allesu-727,34</t>
  </si>
  <si>
    <t>PRIJEDLOG PRORAČUNA ZA 2022. I PROJEKCIJE ZA 2023. I 2024. GODINU</t>
  </si>
  <si>
    <t>Svitlica D.-600x2=1.200,00, Rezo 7.510,00x2=15.020,00-za 21. i 22.g. i Petrusek 7.510,00x2=15.020,00 i Jurković 6.500,00 plaćanje u 2022.g.</t>
  </si>
  <si>
    <t>POŽEŠKI LIMAČI - FAZA II</t>
  </si>
  <si>
    <t>PRORAČUN ZA 2022. G.</t>
  </si>
  <si>
    <t>UKUPNO</t>
  </si>
  <si>
    <t>U Požegi, 13.10. 2021.</t>
  </si>
  <si>
    <t>P0602</t>
  </si>
  <si>
    <t>R3479</t>
  </si>
  <si>
    <t>Razdjel 002 UPRAVNI ODJEL ZA DRUŠTVENE DJELATNOSTI</t>
  </si>
  <si>
    <t>R4022</t>
  </si>
  <si>
    <t>R3476</t>
  </si>
  <si>
    <t>R3477</t>
  </si>
  <si>
    <t>R4023</t>
  </si>
  <si>
    <t>R4024</t>
  </si>
  <si>
    <t>R3478</t>
  </si>
  <si>
    <t>R3480</t>
  </si>
  <si>
    <t>R3481</t>
  </si>
  <si>
    <t>R4027</t>
  </si>
  <si>
    <t>R3482</t>
  </si>
  <si>
    <t>R3483</t>
  </si>
  <si>
    <t>R3484</t>
  </si>
  <si>
    <t>R3485</t>
  </si>
  <si>
    <t>R3486</t>
  </si>
  <si>
    <t>R3487</t>
  </si>
  <si>
    <t>R3488</t>
  </si>
  <si>
    <t>R3489</t>
  </si>
  <si>
    <t>R3490</t>
  </si>
  <si>
    <t>R3491</t>
  </si>
  <si>
    <t>R3492</t>
  </si>
  <si>
    <t>R3493</t>
  </si>
  <si>
    <t>R3494</t>
  </si>
  <si>
    <t>R3495</t>
  </si>
  <si>
    <t>R3496</t>
  </si>
  <si>
    <t>R3497</t>
  </si>
  <si>
    <t>R3498</t>
  </si>
  <si>
    <t>R3499</t>
  </si>
  <si>
    <t>R3500</t>
  </si>
  <si>
    <t>R3501</t>
  </si>
  <si>
    <t>R3502</t>
  </si>
  <si>
    <t>R3503</t>
  </si>
  <si>
    <t>R3504</t>
  </si>
  <si>
    <t>R3505</t>
  </si>
  <si>
    <t>R3506</t>
  </si>
  <si>
    <t>R3507</t>
  </si>
  <si>
    <t>R3508</t>
  </si>
  <si>
    <t>R3509</t>
  </si>
  <si>
    <t>R3510</t>
  </si>
  <si>
    <t>R3511</t>
  </si>
  <si>
    <t>R3512</t>
  </si>
  <si>
    <t>R3513</t>
  </si>
  <si>
    <t>R3514</t>
  </si>
  <si>
    <t>R3515</t>
  </si>
  <si>
    <t>R3516</t>
  </si>
  <si>
    <t>R3517</t>
  </si>
  <si>
    <t>R3518</t>
  </si>
  <si>
    <t>R3862</t>
  </si>
  <si>
    <t>R3519</t>
  </si>
  <si>
    <t>R3520</t>
  </si>
  <si>
    <t>R3521</t>
  </si>
  <si>
    <t>R3522</t>
  </si>
  <si>
    <t>R3523</t>
  </si>
  <si>
    <t>R3524</t>
  </si>
  <si>
    <t>R3525</t>
  </si>
  <si>
    <t>R3526</t>
  </si>
  <si>
    <t>R3527</t>
  </si>
  <si>
    <t>R3528</t>
  </si>
  <si>
    <t>R3529</t>
  </si>
  <si>
    <t>R3530</t>
  </si>
  <si>
    <t>R3531</t>
  </si>
  <si>
    <t>R3532</t>
  </si>
  <si>
    <t>R3533</t>
  </si>
  <si>
    <t>R3534</t>
  </si>
  <si>
    <t>R3535</t>
  </si>
  <si>
    <t>R4026</t>
  </si>
  <si>
    <t>R3536</t>
  </si>
  <si>
    <t>R3537</t>
  </si>
  <si>
    <t>R3538</t>
  </si>
  <si>
    <t>R3539</t>
  </si>
  <si>
    <t>R3540</t>
  </si>
  <si>
    <t>R3541</t>
  </si>
  <si>
    <t>R3542</t>
  </si>
  <si>
    <t>R3543</t>
  </si>
  <si>
    <t>R3544</t>
  </si>
  <si>
    <t>R3545</t>
  </si>
  <si>
    <t>R3546</t>
  </si>
  <si>
    <t>R3547</t>
  </si>
  <si>
    <t>R3548</t>
  </si>
  <si>
    <t>R3554</t>
  </si>
  <si>
    <t>R3867</t>
  </si>
  <si>
    <t>R3555</t>
  </si>
  <si>
    <t>R3556</t>
  </si>
  <si>
    <t>R3557</t>
  </si>
  <si>
    <t>R3868</t>
  </si>
  <si>
    <t>R3558</t>
  </si>
  <si>
    <t>prema popisu-neto:42.750,00</t>
  </si>
  <si>
    <t>prema popisu-31 dijetex600,00</t>
  </si>
  <si>
    <t>na temelju realiziranog u 2021.g.</t>
  </si>
  <si>
    <t xml:space="preserve">340.000,00+sa izvora pomoći 32.000,00= 372.000,00:11 mj.= 33.818,18 </t>
  </si>
  <si>
    <t>kute, papuče, zaštitne cipele</t>
  </si>
  <si>
    <t>dugotrajno bolovanje 7.110,59x2</t>
  </si>
  <si>
    <t>TLN-servis štednjaka-3.037,50, DALARM-provjera sustava za dojavu požara-4.000,00 kn-godišnje-ugovor, servis plin. Trošila -1.750,00,  Conica Minolta - po Ugovoru 375,00 mj.x12. mj.=4.000,00, Tehnokom-servis u CL-3.800,00</t>
  </si>
  <si>
    <t xml:space="preserve"> zjz 2.450,00-po ugovoru,stručnjak zaštite na radu - ZUS-875,00 po 12 mj.,=10.500,00, HRT-1.000,00, INSERT 600,00x12 MJ.=7.200, JVP-vatrodojave -8.250,00 -ugovor</t>
  </si>
  <si>
    <t>INA kartica</t>
  </si>
  <si>
    <t>na temelju Odluka ministarstva za 2021.g.</t>
  </si>
  <si>
    <t>na temelju prihoda od županije za 2021.g.</t>
  </si>
  <si>
    <t>leasing obrok:1.763,15 x 12 mj. - 22.920,95</t>
  </si>
  <si>
    <t>nabava pećnice-Ponuda:41.000</t>
  </si>
  <si>
    <t>antivirusni programi</t>
  </si>
  <si>
    <t>Izvor 6. 1. DONACIJE PRORAČUNSKIH KORISNIKA</t>
  </si>
  <si>
    <t>Tekući projekt T500004 PROJEKT POŽEŠKI LIMAČI - FAZA II</t>
  </si>
  <si>
    <t>PROJEKCIJE ZA 2023. G.</t>
  </si>
  <si>
    <t>PROJEKCIJE ZA 2024. G.</t>
  </si>
  <si>
    <t>Izvor 4.4</t>
  </si>
  <si>
    <t>PRIHODI ZA POSEBNE NAMJENE PK - REZULTAT PRETHODNE GODINE</t>
  </si>
  <si>
    <t>P0660</t>
  </si>
  <si>
    <t>Višak prihoda</t>
  </si>
  <si>
    <t>Višak prihoda poslovanja</t>
  </si>
  <si>
    <t>Izvor 4.4 PRIHODI ZA POSEBNE NAMJENE PK -REZULTAT PRETHODNE GODINE</t>
  </si>
  <si>
    <t>Rashodi poslovanja</t>
  </si>
  <si>
    <t>Materijalni rashodi</t>
  </si>
  <si>
    <t>Rashodi za materijal i energiju</t>
  </si>
  <si>
    <t>Uredski materijal i ostali materijalni rashodi</t>
  </si>
  <si>
    <t>R4264</t>
  </si>
  <si>
    <t>ukupno:5.590.650,00</t>
  </si>
  <si>
    <t>ukupno:920.000,00</t>
  </si>
  <si>
    <t>PZP - VIŠAK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</si>
</sst>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#,##0.00;&quot;- &quot;#,##0.00"/>
    <numFmt numFmtId="165" formatCode="0.0"/>
    <numFmt numFmtId="166" formatCode="0.00_ ;[Red]\-0.00\ "/>
    <numFmt numFmtId="167" formatCode="#,##0.00_ ;[Red]\-#,##0.00\ 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-1041A]#,##0.00;\-\ #,##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0"/>
    </font>
    <font>
      <sz val="9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2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NumberFormat="1" applyFont="1" applyFill="1" applyBorder="1" applyAlignment="1" applyProtection="1">
      <alignment vertical="top" wrapText="1" readingOrder="1"/>
      <protection locked="0"/>
    </xf>
    <xf numFmtId="0" fontId="9" fillId="4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4" fillId="5" borderId="2" xfId="0" applyFont="1" applyFill="1" applyBorder="1" applyAlignment="1">
      <alignment/>
    </xf>
    <xf numFmtId="4" fontId="4" fillId="5" borderId="2" xfId="0" applyNumberFormat="1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wrapText="1"/>
    </xf>
    <xf numFmtId="0" fontId="3" fillId="0" borderId="2" xfId="0" applyFont="1" applyFill="1" applyBorder="1" applyAlignment="1" applyProtection="1">
      <alignment vertical="top" wrapText="1" readingOrder="1"/>
      <protection locked="0"/>
    </xf>
    <xf numFmtId="0" fontId="2" fillId="0" borderId="2" xfId="0" applyFont="1" applyFill="1" applyBorder="1" applyAlignment="1" applyProtection="1">
      <alignment vertical="top" wrapText="1" readingOrder="1"/>
      <protection locked="0"/>
    </xf>
    <xf numFmtId="164" fontId="2" fillId="0" borderId="2" xfId="0" applyNumberFormat="1" applyFont="1" applyFill="1" applyBorder="1" applyAlignment="1" applyProtection="1">
      <alignment vertical="top" wrapText="1" readingOrder="1"/>
      <protection locked="0"/>
    </xf>
    <xf numFmtId="0" fontId="3" fillId="0" borderId="2" xfId="0" applyFont="1" applyFill="1" applyBorder="1" applyAlignment="1" applyProtection="1">
      <alignment horizontal="left" vertical="top" wrapText="1" readingOrder="1"/>
      <protection locked="0"/>
    </xf>
    <xf numFmtId="164" fontId="3" fillId="0" borderId="2" xfId="0" applyNumberFormat="1" applyFont="1" applyFill="1" applyBorder="1" applyAlignment="1" applyProtection="1">
      <alignment vertical="top" wrapText="1" readingOrder="1"/>
      <protection locked="0"/>
    </xf>
    <xf numFmtId="0" fontId="2" fillId="0" borderId="2" xfId="0" applyFont="1" applyFill="1" applyBorder="1" applyAlignment="1" applyProtection="1">
      <alignment horizontal="left" vertical="top" wrapText="1" readingOrder="1"/>
      <protection locked="0"/>
    </xf>
    <xf numFmtId="167" fontId="3" fillId="0" borderId="0" xfId="0" applyNumberFormat="1" applyFont="1" applyFill="1" applyAlignment="1">
      <alignment/>
    </xf>
    <xf numFmtId="167" fontId="9" fillId="4" borderId="2" xfId="0" applyNumberFormat="1" applyFont="1" applyFill="1" applyBorder="1" applyAlignment="1" applyProtection="1">
      <alignment horizontal="center" vertical="top" wrapText="1"/>
      <protection locked="0"/>
    </xf>
    <xf numFmtId="167" fontId="2" fillId="0" borderId="2" xfId="0" applyNumberFormat="1" applyFont="1" applyFill="1" applyBorder="1" applyAlignment="1" applyProtection="1">
      <alignment vertical="top" wrapText="1" readingOrder="1"/>
      <protection locked="0"/>
    </xf>
    <xf numFmtId="167" fontId="3" fillId="0" borderId="2" xfId="0" applyNumberFormat="1" applyFont="1" applyFill="1" applyBorder="1" applyAlignment="1" applyProtection="1">
      <alignment vertical="top" wrapText="1" readingOrder="1"/>
      <protection locked="0"/>
    </xf>
    <xf numFmtId="167" fontId="2" fillId="0" borderId="0" xfId="0" applyNumberFormat="1" applyFont="1" applyFill="1" applyBorder="1" applyAlignment="1" applyProtection="1">
      <alignment vertical="top" wrapText="1" readingOrder="1"/>
      <protection locked="0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 shrinkToFit="1"/>
    </xf>
    <xf numFmtId="164" fontId="3" fillId="5" borderId="2" xfId="0" applyNumberFormat="1" applyFont="1" applyFill="1" applyBorder="1" applyAlignment="1" applyProtection="1">
      <alignment vertical="top" wrapText="1" readingOrder="1"/>
      <protection locked="0"/>
    </xf>
    <xf numFmtId="164" fontId="3" fillId="5" borderId="2" xfId="0" applyNumberFormat="1" applyFont="1" applyFill="1" applyBorder="1" applyAlignment="1" applyProtection="1">
      <alignment vertical="top" wrapText="1" readingOrder="1"/>
      <protection/>
    </xf>
    <xf numFmtId="167" fontId="3" fillId="5" borderId="2" xfId="0" applyNumberFormat="1" applyFont="1" applyFill="1" applyBorder="1" applyAlignment="1" applyProtection="1">
      <alignment vertical="top" wrapText="1" readingOrder="1"/>
      <protection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 shrinkToFit="1"/>
    </xf>
    <xf numFmtId="164" fontId="3" fillId="0" borderId="2" xfId="0" applyNumberFormat="1" applyFont="1" applyFill="1" applyBorder="1" applyAlignment="1" applyProtection="1">
      <alignment vertical="top" wrapText="1" readingOrder="1"/>
      <protection/>
    </xf>
    <xf numFmtId="167" fontId="3" fillId="0" borderId="2" xfId="0" applyNumberFormat="1" applyFont="1" applyFill="1" applyBorder="1" applyAlignment="1" applyProtection="1">
      <alignment vertical="top" wrapText="1" readingOrder="1"/>
      <protection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 shrinkToFit="1"/>
    </xf>
    <xf numFmtId="164" fontId="2" fillId="0" borderId="2" xfId="0" applyNumberFormat="1" applyFont="1" applyFill="1" applyBorder="1" applyAlignment="1" applyProtection="1">
      <alignment vertical="top" wrapText="1" readingOrder="1"/>
      <protection/>
    </xf>
    <xf numFmtId="167" fontId="2" fillId="0" borderId="2" xfId="0" applyNumberFormat="1" applyFont="1" applyFill="1" applyBorder="1" applyAlignment="1" applyProtection="1">
      <alignment vertical="top" wrapText="1" readingOrder="1"/>
      <protection/>
    </xf>
    <xf numFmtId="0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4" fontId="3" fillId="6" borderId="2" xfId="0" applyNumberFormat="1" applyFont="1" applyFill="1" applyBorder="1" applyAlignment="1" applyProtection="1">
      <alignment vertical="top" wrapText="1" readingOrder="1"/>
      <protection locked="0"/>
    </xf>
    <xf numFmtId="167" fontId="3" fillId="6" borderId="2" xfId="0" applyNumberFormat="1" applyFont="1" applyFill="1" applyBorder="1" applyAlignment="1" applyProtection="1">
      <alignment vertical="top" wrapText="1" readingOrder="1"/>
      <protection locked="0"/>
    </xf>
    <xf numFmtId="0" fontId="4" fillId="7" borderId="2" xfId="0" applyFont="1" applyFill="1" applyBorder="1" applyAlignment="1">
      <alignment wrapText="1"/>
    </xf>
    <xf numFmtId="0" fontId="4" fillId="7" borderId="2" xfId="0" applyFont="1" applyFill="1" applyBorder="1" applyAlignment="1">
      <alignment horizontal="left" wrapText="1"/>
    </xf>
    <xf numFmtId="164" fontId="3" fillId="7" borderId="2" xfId="0" applyNumberFormat="1" applyFont="1" applyFill="1" applyBorder="1" applyAlignment="1" applyProtection="1">
      <alignment vertical="top" wrapText="1" readingOrder="1"/>
      <protection locked="0"/>
    </xf>
    <xf numFmtId="164" fontId="3" fillId="7" borderId="2" xfId="0" applyNumberFormat="1" applyFont="1" applyFill="1" applyBorder="1" applyAlignment="1" applyProtection="1">
      <alignment vertical="top" wrapText="1" readingOrder="1"/>
      <protection/>
    </xf>
    <xf numFmtId="167" fontId="3" fillId="7" borderId="2" xfId="0" applyNumberFormat="1" applyFont="1" applyFill="1" applyBorder="1" applyAlignment="1" applyProtection="1">
      <alignment vertical="top" wrapText="1" readingOrder="1"/>
      <protection/>
    </xf>
    <xf numFmtId="164" fontId="11" fillId="0" borderId="2" xfId="0" applyNumberFormat="1" applyFont="1" applyFill="1" applyBorder="1" applyAlignment="1" applyProtection="1">
      <alignment vertical="top" wrapText="1" readingOrder="1"/>
      <protection/>
    </xf>
    <xf numFmtId="164" fontId="3" fillId="8" borderId="2" xfId="0" applyNumberFormat="1" applyFont="1" applyFill="1" applyBorder="1" applyAlignment="1" applyProtection="1">
      <alignment vertical="top" wrapText="1" readingOrder="1"/>
      <protection locked="0"/>
    </xf>
    <xf numFmtId="167" fontId="3" fillId="8" borderId="2" xfId="0" applyNumberFormat="1" applyFont="1" applyFill="1" applyBorder="1" applyAlignment="1" applyProtection="1">
      <alignment vertical="top" wrapText="1" readingOrder="1"/>
      <protection locked="0"/>
    </xf>
    <xf numFmtId="164" fontId="3" fillId="9" borderId="2" xfId="0" applyNumberFormat="1" applyFont="1" applyFill="1" applyBorder="1" applyAlignment="1" applyProtection="1">
      <alignment vertical="top" wrapText="1" readingOrder="1"/>
      <protection locked="0"/>
    </xf>
    <xf numFmtId="167" fontId="3" fillId="9" borderId="2" xfId="0" applyNumberFormat="1" applyFont="1" applyFill="1" applyBorder="1" applyAlignment="1" applyProtection="1">
      <alignment vertical="top" wrapText="1" readingOrder="1"/>
      <protection locked="0"/>
    </xf>
    <xf numFmtId="164" fontId="3" fillId="10" borderId="2" xfId="0" applyNumberFormat="1" applyFont="1" applyFill="1" applyBorder="1" applyAlignment="1" applyProtection="1">
      <alignment vertical="top" wrapText="1" readingOrder="1"/>
      <protection locked="0"/>
    </xf>
    <xf numFmtId="167" fontId="3" fillId="10" borderId="2" xfId="0" applyNumberFormat="1" applyFont="1" applyFill="1" applyBorder="1" applyAlignment="1" applyProtection="1">
      <alignment vertical="top" wrapText="1" readingOrder="1"/>
      <protection locked="0"/>
    </xf>
    <xf numFmtId="167" fontId="3" fillId="5" borderId="2" xfId="0" applyNumberFormat="1" applyFont="1" applyFill="1" applyBorder="1" applyAlignment="1" applyProtection="1">
      <alignment vertical="top" wrapText="1" readingOrder="1"/>
      <protection locked="0"/>
    </xf>
    <xf numFmtId="167" fontId="3" fillId="7" borderId="2" xfId="0" applyNumberFormat="1" applyFont="1" applyFill="1" applyBorder="1" applyAlignment="1" applyProtection="1">
      <alignment vertical="top" wrapText="1" readingOrder="1"/>
      <protection locked="0"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167" fontId="2" fillId="3" borderId="2" xfId="0" applyNumberFormat="1" applyFont="1" applyFill="1" applyBorder="1" applyAlignment="1">
      <alignment/>
    </xf>
    <xf numFmtId="167" fontId="2" fillId="3" borderId="2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/>
    </xf>
    <xf numFmtId="0" fontId="3" fillId="7" borderId="2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167" fontId="3" fillId="4" borderId="2" xfId="0" applyNumberFormat="1" applyFont="1" applyFill="1" applyBorder="1" applyAlignment="1" applyProtection="1">
      <alignment horizontal="center" vertical="top" wrapText="1"/>
      <protection locked="0"/>
    </xf>
    <xf numFmtId="167" fontId="3" fillId="11" borderId="2" xfId="0" applyNumberFormat="1" applyFont="1" applyFill="1" applyBorder="1" applyAlignment="1" applyProtection="1">
      <alignment vertical="top" wrapText="1" readingOrder="1"/>
      <protection locked="0"/>
    </xf>
    <xf numFmtId="167" fontId="3" fillId="12" borderId="2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ont="1" applyFill="1" applyAlignment="1">
      <alignment/>
    </xf>
    <xf numFmtId="167" fontId="3" fillId="13" borderId="2" xfId="0" applyNumberFormat="1" applyFont="1" applyFill="1" applyBorder="1" applyAlignment="1" applyProtection="1">
      <alignment vertical="top" wrapText="1" readingOrder="1"/>
      <protection locked="0"/>
    </xf>
    <xf numFmtId="0" fontId="2" fillId="0" borderId="2" xfId="0" applyFont="1" applyBorder="1" applyAlignment="1">
      <alignment vertical="top" wrapText="1" readingOrder="1"/>
    </xf>
    <xf numFmtId="167" fontId="9" fillId="4" borderId="0" xfId="0" applyNumberFormat="1" applyFont="1" applyFill="1" applyBorder="1" applyAlignment="1" applyProtection="1">
      <alignment horizontal="center" vertical="top" wrapText="1"/>
      <protection locked="0"/>
    </xf>
    <xf numFmtId="167" fontId="3" fillId="4" borderId="0" xfId="0" applyNumberFormat="1" applyFont="1" applyFill="1" applyBorder="1" applyAlignment="1" applyProtection="1">
      <alignment horizontal="center" vertical="top" wrapText="1"/>
      <protection locked="0"/>
    </xf>
    <xf numFmtId="167" fontId="3" fillId="6" borderId="0" xfId="0" applyNumberFormat="1" applyFont="1" applyFill="1" applyBorder="1" applyAlignment="1" applyProtection="1">
      <alignment vertical="top" wrapText="1" readingOrder="1"/>
      <protection locked="0"/>
    </xf>
    <xf numFmtId="167" fontId="3" fillId="13" borderId="0" xfId="0" applyNumberFormat="1" applyFont="1" applyFill="1" applyBorder="1" applyAlignment="1" applyProtection="1">
      <alignment vertical="top" wrapText="1" readingOrder="1"/>
      <protection locked="0"/>
    </xf>
    <xf numFmtId="167" fontId="3" fillId="0" borderId="0" xfId="0" applyNumberFormat="1" applyFont="1" applyFill="1" applyBorder="1" applyAlignment="1" applyProtection="1">
      <alignment vertical="top" wrapText="1" readingOrder="1"/>
      <protection locked="0"/>
    </xf>
    <xf numFmtId="167" fontId="3" fillId="7" borderId="0" xfId="0" applyNumberFormat="1" applyFont="1" applyFill="1" applyBorder="1" applyAlignment="1" applyProtection="1">
      <alignment vertical="top" wrapText="1" readingOrder="1"/>
      <protection/>
    </xf>
    <xf numFmtId="167" fontId="3" fillId="0" borderId="0" xfId="0" applyNumberFormat="1" applyFont="1" applyFill="1" applyBorder="1" applyAlignment="1" applyProtection="1">
      <alignment vertical="top" wrapText="1" readingOrder="1"/>
      <protection/>
    </xf>
    <xf numFmtId="167" fontId="2" fillId="0" borderId="0" xfId="0" applyNumberFormat="1" applyFont="1" applyFill="1" applyBorder="1" applyAlignment="1" applyProtection="1">
      <alignment vertical="top" wrapText="1" readingOrder="1"/>
      <protection/>
    </xf>
    <xf numFmtId="167" fontId="3" fillId="5" borderId="0" xfId="0" applyNumberFormat="1" applyFont="1" applyFill="1" applyBorder="1" applyAlignment="1" applyProtection="1">
      <alignment vertical="top" wrapText="1" readingOrder="1"/>
      <protection/>
    </xf>
    <xf numFmtId="167" fontId="3" fillId="8" borderId="0" xfId="0" applyNumberFormat="1" applyFont="1" applyFill="1" applyBorder="1" applyAlignment="1" applyProtection="1">
      <alignment vertical="top" wrapText="1" readingOrder="1"/>
      <protection locked="0"/>
    </xf>
    <xf numFmtId="167" fontId="3" fillId="11" borderId="0" xfId="0" applyNumberFormat="1" applyFont="1" applyFill="1" applyBorder="1" applyAlignment="1" applyProtection="1">
      <alignment vertical="top" wrapText="1" readingOrder="1"/>
      <protection locked="0"/>
    </xf>
    <xf numFmtId="167" fontId="3" fillId="12" borderId="0" xfId="0" applyNumberFormat="1" applyFont="1" applyFill="1" applyBorder="1" applyAlignment="1" applyProtection="1">
      <alignment vertical="top" wrapText="1" readingOrder="1"/>
      <protection locked="0"/>
    </xf>
    <xf numFmtId="164" fontId="3" fillId="13" borderId="2" xfId="0" applyNumberFormat="1" applyFont="1" applyFill="1" applyBorder="1" applyAlignment="1" applyProtection="1">
      <alignment vertical="top" wrapText="1" readingOrder="1"/>
      <protection locked="0"/>
    </xf>
    <xf numFmtId="164" fontId="2" fillId="6" borderId="2" xfId="0" applyNumberFormat="1" applyFont="1" applyFill="1" applyBorder="1" applyAlignment="1" applyProtection="1">
      <alignment vertical="top" wrapText="1" readingOrder="1"/>
      <protection locked="0"/>
    </xf>
    <xf numFmtId="167" fontId="2" fillId="8" borderId="0" xfId="0" applyNumberFormat="1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distributed" wrapText="1"/>
    </xf>
    <xf numFmtId="4" fontId="5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4" fontId="5" fillId="0" borderId="0" xfId="0" applyNumberFormat="1" applyFont="1" applyAlignment="1">
      <alignment/>
    </xf>
    <xf numFmtId="167" fontId="17" fillId="0" borderId="0" xfId="0" applyNumberFormat="1" applyFont="1" applyFill="1" applyAlignment="1">
      <alignment/>
    </xf>
    <xf numFmtId="167" fontId="18" fillId="0" borderId="0" xfId="0" applyNumberFormat="1" applyFont="1" applyAlignment="1">
      <alignment/>
    </xf>
    <xf numFmtId="167" fontId="18" fillId="0" borderId="0" xfId="0" applyNumberFormat="1" applyFont="1" applyFill="1" applyAlignment="1">
      <alignment/>
    </xf>
    <xf numFmtId="167" fontId="19" fillId="4" borderId="2" xfId="0" applyNumberFormat="1" applyFont="1" applyFill="1" applyBorder="1" applyAlignment="1" applyProtection="1">
      <alignment horizontal="center" vertical="top" wrapText="1"/>
      <protection locked="0"/>
    </xf>
    <xf numFmtId="167" fontId="17" fillId="6" borderId="2" xfId="0" applyNumberFormat="1" applyFont="1" applyFill="1" applyBorder="1" applyAlignment="1" applyProtection="1">
      <alignment vertical="top" wrapText="1" readingOrder="1"/>
      <protection locked="0"/>
    </xf>
    <xf numFmtId="167" fontId="17" fillId="5" borderId="2" xfId="0" applyNumberFormat="1" applyFont="1" applyFill="1" applyBorder="1" applyAlignment="1" applyProtection="1">
      <alignment vertical="top" wrapText="1" readingOrder="1"/>
      <protection/>
    </xf>
    <xf numFmtId="167" fontId="17" fillId="0" borderId="2" xfId="0" applyNumberFormat="1" applyFont="1" applyFill="1" applyBorder="1" applyAlignment="1" applyProtection="1">
      <alignment vertical="top" wrapText="1" readingOrder="1"/>
      <protection/>
    </xf>
    <xf numFmtId="167" fontId="18" fillId="0" borderId="2" xfId="0" applyNumberFormat="1" applyFont="1" applyFill="1" applyBorder="1" applyAlignment="1" applyProtection="1">
      <alignment vertical="top" wrapText="1" readingOrder="1"/>
      <protection/>
    </xf>
    <xf numFmtId="167" fontId="17" fillId="7" borderId="2" xfId="0" applyNumberFormat="1" applyFont="1" applyFill="1" applyBorder="1" applyAlignment="1" applyProtection="1">
      <alignment vertical="top" wrapText="1" readingOrder="1"/>
      <protection/>
    </xf>
    <xf numFmtId="167" fontId="17" fillId="8" borderId="2" xfId="0" applyNumberFormat="1" applyFont="1" applyFill="1" applyBorder="1" applyAlignment="1" applyProtection="1">
      <alignment vertical="top" wrapText="1" readingOrder="1"/>
      <protection locked="0"/>
    </xf>
    <xf numFmtId="167" fontId="17" fillId="9" borderId="2" xfId="0" applyNumberFormat="1" applyFont="1" applyFill="1" applyBorder="1" applyAlignment="1" applyProtection="1">
      <alignment vertical="top" wrapText="1" readingOrder="1"/>
      <protection locked="0"/>
    </xf>
    <xf numFmtId="167" fontId="17" fillId="10" borderId="2" xfId="0" applyNumberFormat="1" applyFont="1" applyFill="1" applyBorder="1" applyAlignment="1" applyProtection="1">
      <alignment vertical="top" wrapText="1" readingOrder="1"/>
      <protection locked="0"/>
    </xf>
    <xf numFmtId="167" fontId="17" fillId="0" borderId="2" xfId="0" applyNumberFormat="1" applyFont="1" applyFill="1" applyBorder="1" applyAlignment="1" applyProtection="1">
      <alignment vertical="top" wrapText="1" readingOrder="1"/>
      <protection locked="0"/>
    </xf>
    <xf numFmtId="167" fontId="18" fillId="0" borderId="2" xfId="0" applyNumberFormat="1" applyFont="1" applyFill="1" applyBorder="1" applyAlignment="1" applyProtection="1">
      <alignment vertical="top" wrapText="1" readingOrder="1"/>
      <protection locked="0"/>
    </xf>
    <xf numFmtId="167" fontId="17" fillId="7" borderId="2" xfId="0" applyNumberFormat="1" applyFont="1" applyFill="1" applyBorder="1" applyAlignment="1" applyProtection="1">
      <alignment vertical="top" wrapText="1" readingOrder="1"/>
      <protection locked="0"/>
    </xf>
    <xf numFmtId="167" fontId="17" fillId="5" borderId="2" xfId="0" applyNumberFormat="1" applyFont="1" applyFill="1" applyBorder="1" applyAlignment="1" applyProtection="1">
      <alignment vertical="top" wrapText="1" readingOrder="1"/>
      <protection locked="0"/>
    </xf>
    <xf numFmtId="167" fontId="17" fillId="13" borderId="2" xfId="0" applyNumberFormat="1" applyFont="1" applyFill="1" applyBorder="1" applyAlignment="1" applyProtection="1">
      <alignment vertical="top" wrapText="1" readingOrder="1"/>
      <protection locked="0"/>
    </xf>
    <xf numFmtId="167" fontId="18" fillId="0" borderId="0" xfId="0" applyNumberFormat="1" applyFont="1" applyFill="1" applyBorder="1" applyAlignment="1" applyProtection="1">
      <alignment vertical="top" wrapText="1" readingOrder="1"/>
      <protection locked="0"/>
    </xf>
    <xf numFmtId="164" fontId="18" fillId="3" borderId="2" xfId="0" applyNumberFormat="1" applyFont="1" applyFill="1" applyBorder="1" applyAlignment="1">
      <alignment/>
    </xf>
    <xf numFmtId="164" fontId="18" fillId="2" borderId="2" xfId="0" applyNumberFormat="1" applyFont="1" applyFill="1" applyBorder="1" applyAlignment="1">
      <alignment/>
    </xf>
    <xf numFmtId="167" fontId="18" fillId="3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18" fillId="2" borderId="3" xfId="0" applyNumberFormat="1" applyFont="1" applyFill="1" applyBorder="1" applyAlignment="1">
      <alignment/>
    </xf>
    <xf numFmtId="167" fontId="2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167" fontId="18" fillId="2" borderId="2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18" fillId="2" borderId="3" xfId="0" applyNumberFormat="1" applyFont="1" applyFill="1" applyBorder="1" applyAlignment="1">
      <alignment/>
    </xf>
    <xf numFmtId="0" fontId="18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distributed" wrapText="1"/>
    </xf>
    <xf numFmtId="167" fontId="3" fillId="7" borderId="0" xfId="0" applyNumberFormat="1" applyFont="1" applyFill="1" applyBorder="1" applyAlignment="1" applyProtection="1">
      <alignment vertical="top" wrapText="1" readingOrder="1"/>
      <protection locked="0"/>
    </xf>
    <xf numFmtId="0" fontId="5" fillId="7" borderId="0" xfId="0" applyFont="1" applyFill="1" applyAlignment="1">
      <alignment horizontal="right"/>
    </xf>
    <xf numFmtId="0" fontId="0" fillId="7" borderId="0" xfId="0" applyFill="1" applyAlignment="1">
      <alignment/>
    </xf>
    <xf numFmtId="4" fontId="4" fillId="7" borderId="2" xfId="0" applyNumberFormat="1" applyFont="1" applyFill="1" applyBorder="1" applyAlignment="1">
      <alignment wrapText="1"/>
    </xf>
    <xf numFmtId="0" fontId="14" fillId="7" borderId="0" xfId="0" applyFont="1" applyFill="1" applyAlignment="1">
      <alignment horizontal="right" wrapText="1"/>
    </xf>
    <xf numFmtId="0" fontId="4" fillId="0" borderId="0" xfId="16" applyNumberFormat="1" applyFont="1" applyFill="1" applyBorder="1" applyAlignment="1">
      <alignment vertical="center" wrapText="1" readingOrder="1"/>
      <protection/>
    </xf>
    <xf numFmtId="0" fontId="10" fillId="0" borderId="0" xfId="16" applyNumberFormat="1" applyFont="1" applyFill="1" applyBorder="1" applyAlignment="1">
      <alignment vertical="center" wrapText="1" readingOrder="1"/>
      <protection/>
    </xf>
    <xf numFmtId="0" fontId="4" fillId="0" borderId="0" xfId="16" applyNumberFormat="1" applyFont="1" applyFill="1" applyBorder="1" applyAlignment="1">
      <alignment horizontal="left" vertical="center" wrapText="1" readingOrder="1"/>
      <protection/>
    </xf>
    <xf numFmtId="171" fontId="4" fillId="0" borderId="0" xfId="16" applyNumberFormat="1" applyFont="1" applyFill="1" applyBorder="1" applyAlignment="1">
      <alignment horizontal="right" vertical="center" wrapText="1" readingOrder="1"/>
      <protection/>
    </xf>
    <xf numFmtId="0" fontId="10" fillId="0" borderId="0" xfId="16" applyNumberFormat="1" applyFont="1" applyFill="1" applyBorder="1" applyAlignment="1">
      <alignment horizontal="left" vertical="center" wrapText="1" readingOrder="1"/>
      <protection/>
    </xf>
    <xf numFmtId="171" fontId="10" fillId="0" borderId="0" xfId="16" applyNumberFormat="1" applyFont="1" applyFill="1" applyBorder="1" applyAlignment="1">
      <alignment horizontal="right" vertical="center" wrapText="1" readingOrder="1"/>
      <protection/>
    </xf>
    <xf numFmtId="0" fontId="4" fillId="0" borderId="2" xfId="16" applyNumberFormat="1" applyFont="1" applyFill="1" applyBorder="1" applyAlignment="1">
      <alignment vertical="center" wrapText="1" readingOrder="1"/>
      <protection/>
    </xf>
    <xf numFmtId="0" fontId="10" fillId="0" borderId="2" xfId="16" applyNumberFormat="1" applyFont="1" applyFill="1" applyBorder="1" applyAlignment="1">
      <alignment vertical="center" wrapText="1" readingOrder="1"/>
      <protection/>
    </xf>
    <xf numFmtId="0" fontId="21" fillId="0" borderId="0" xfId="0" applyFont="1" applyAlignment="1">
      <alignment/>
    </xf>
    <xf numFmtId="0" fontId="3" fillId="6" borderId="4" xfId="0" applyFont="1" applyFill="1" applyBorder="1" applyAlignment="1" applyProtection="1">
      <alignment vertical="top" wrapText="1" readingOrder="1"/>
      <protection locked="0"/>
    </xf>
    <xf numFmtId="0" fontId="3" fillId="6" borderId="5" xfId="0" applyFont="1" applyFill="1" applyBorder="1" applyAlignment="1" applyProtection="1">
      <alignment vertical="top" wrapText="1" readingOrder="1"/>
      <protection locked="0"/>
    </xf>
    <xf numFmtId="0" fontId="3" fillId="6" borderId="6" xfId="0" applyFont="1" applyFill="1" applyBorder="1" applyAlignment="1" applyProtection="1">
      <alignment vertical="top" wrapText="1" readingOrder="1"/>
      <protection locked="0"/>
    </xf>
    <xf numFmtId="0" fontId="3" fillId="5" borderId="4" xfId="0" applyFont="1" applyFill="1" applyBorder="1" applyAlignment="1" applyProtection="1">
      <alignment vertical="top" wrapText="1" readingOrder="1"/>
      <protection locked="0"/>
    </xf>
    <xf numFmtId="0" fontId="3" fillId="5" borderId="5" xfId="0" applyFont="1" applyFill="1" applyBorder="1" applyAlignment="1" applyProtection="1">
      <alignment vertical="top" wrapText="1" readingOrder="1"/>
      <protection locked="0"/>
    </xf>
    <xf numFmtId="0" fontId="3" fillId="5" borderId="6" xfId="0" applyFont="1" applyFill="1" applyBorder="1" applyAlignment="1" applyProtection="1">
      <alignment vertical="top" wrapText="1" readingOrder="1"/>
      <protection locked="0"/>
    </xf>
    <xf numFmtId="0" fontId="3" fillId="10" borderId="4" xfId="0" applyFont="1" applyFill="1" applyBorder="1" applyAlignment="1" applyProtection="1">
      <alignment vertical="top" wrapText="1" readingOrder="1"/>
      <protection locked="0"/>
    </xf>
    <xf numFmtId="0" fontId="3" fillId="10" borderId="5" xfId="0" applyFont="1" applyFill="1" applyBorder="1" applyAlignment="1" applyProtection="1">
      <alignment vertical="top" wrapText="1" readingOrder="1"/>
      <protection locked="0"/>
    </xf>
    <xf numFmtId="0" fontId="3" fillId="10" borderId="6" xfId="0" applyFont="1" applyFill="1" applyBorder="1" applyAlignment="1" applyProtection="1">
      <alignment vertical="top" wrapText="1" readingOrder="1"/>
      <protection locked="0"/>
    </xf>
    <xf numFmtId="0" fontId="3" fillId="7" borderId="4" xfId="0" applyFont="1" applyFill="1" applyBorder="1" applyAlignment="1" applyProtection="1">
      <alignment vertical="top" wrapText="1" readingOrder="1"/>
      <protection locked="0"/>
    </xf>
    <xf numFmtId="0" fontId="3" fillId="7" borderId="5" xfId="0" applyFont="1" applyFill="1" applyBorder="1" applyAlignment="1" applyProtection="1">
      <alignment vertical="top" wrapText="1" readingOrder="1"/>
      <protection locked="0"/>
    </xf>
    <xf numFmtId="0" fontId="3" fillId="7" borderId="6" xfId="0" applyFont="1" applyFill="1" applyBorder="1" applyAlignment="1" applyProtection="1">
      <alignment vertical="top" wrapText="1" readingOrder="1"/>
      <protection locked="0"/>
    </xf>
    <xf numFmtId="0" fontId="3" fillId="8" borderId="4" xfId="0" applyFont="1" applyFill="1" applyBorder="1" applyAlignment="1" applyProtection="1">
      <alignment vertical="top" wrapText="1" readingOrder="1"/>
      <protection locked="0"/>
    </xf>
    <xf numFmtId="0" fontId="3" fillId="8" borderId="5" xfId="0" applyFont="1" applyFill="1" applyBorder="1" applyAlignment="1" applyProtection="1">
      <alignment vertical="top" wrapText="1" readingOrder="1"/>
      <protection locked="0"/>
    </xf>
    <xf numFmtId="0" fontId="3" fillId="8" borderId="6" xfId="0" applyFont="1" applyFill="1" applyBorder="1" applyAlignment="1" applyProtection="1">
      <alignment vertical="top" wrapText="1" readingOrder="1"/>
      <protection locked="0"/>
    </xf>
    <xf numFmtId="0" fontId="3" fillId="9" borderId="4" xfId="0" applyFont="1" applyFill="1" applyBorder="1" applyAlignment="1" applyProtection="1">
      <alignment vertical="top" wrapText="1" readingOrder="1"/>
      <protection locked="0"/>
    </xf>
    <xf numFmtId="0" fontId="3" fillId="9" borderId="5" xfId="0" applyFont="1" applyFill="1" applyBorder="1" applyAlignment="1" applyProtection="1">
      <alignment vertical="top" wrapText="1" readingOrder="1"/>
      <protection locked="0"/>
    </xf>
    <xf numFmtId="0" fontId="3" fillId="9" borderId="6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</cellXfs>
  <cellStyles count="9">
    <cellStyle name="Normal" xfId="0"/>
    <cellStyle name="Hyperlink" xfId="15"/>
    <cellStyle name="Normal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6"/>
  <sheetViews>
    <sheetView tabSelected="1" workbookViewId="0" topLeftCell="A1">
      <selection activeCell="Y48" sqref="Y48"/>
    </sheetView>
  </sheetViews>
  <sheetFormatPr defaultColWidth="9.140625" defaultRowHeight="12.75"/>
  <cols>
    <col min="1" max="1" width="0.85546875" style="0" customWidth="1"/>
    <col min="2" max="2" width="7.8515625" style="1" customWidth="1"/>
    <col min="3" max="3" width="8.8515625" style="2" customWidth="1"/>
    <col min="4" max="4" width="73.8515625" style="2" customWidth="1"/>
    <col min="5" max="5" width="11.140625" style="2" hidden="1" customWidth="1"/>
    <col min="6" max="6" width="12.00390625" style="54" hidden="1" customWidth="1"/>
    <col min="7" max="7" width="7.00390625" style="54" hidden="1" customWidth="1"/>
    <col min="8" max="8" width="11.421875" style="54" hidden="1" customWidth="1"/>
    <col min="9" max="9" width="9.7109375" style="55" hidden="1" customWidth="1"/>
    <col min="10" max="10" width="15.00390625" style="55" hidden="1" customWidth="1"/>
    <col min="11" max="11" width="0.2890625" style="55" hidden="1" customWidth="1"/>
    <col min="12" max="12" width="0.13671875" style="55" hidden="1" customWidth="1"/>
    <col min="13" max="13" width="47.00390625" style="107" hidden="1" customWidth="1"/>
    <col min="14" max="14" width="16.28125" style="55" hidden="1" customWidth="1"/>
    <col min="15" max="15" width="15.28125" style="133" customWidth="1"/>
    <col min="16" max="17" width="15.28125" style="55" customWidth="1"/>
    <col min="18" max="18" width="0.42578125" style="124" hidden="1" customWidth="1"/>
  </cols>
  <sheetData>
    <row r="1" spans="2:17" ht="12.75">
      <c r="B1" s="199" t="s">
        <v>0</v>
      </c>
      <c r="C1" s="199"/>
      <c r="D1" s="199"/>
      <c r="E1" s="3"/>
      <c r="F1" s="4"/>
      <c r="G1" s="4"/>
      <c r="H1" s="4"/>
      <c r="I1" s="36"/>
      <c r="J1" s="36"/>
      <c r="K1" s="36"/>
      <c r="L1" s="36"/>
      <c r="N1" s="36"/>
      <c r="O1" s="131"/>
      <c r="P1" s="36"/>
      <c r="Q1" s="36"/>
    </row>
    <row r="2" spans="2:17" ht="12.75">
      <c r="B2" s="199" t="s">
        <v>1</v>
      </c>
      <c r="C2" s="199"/>
      <c r="D2" s="199"/>
      <c r="E2" s="3"/>
      <c r="F2" s="5"/>
      <c r="G2" s="5"/>
      <c r="H2" s="5"/>
      <c r="I2" s="36"/>
      <c r="J2" s="36"/>
      <c r="K2" s="36"/>
      <c r="L2" s="36"/>
      <c r="N2" s="36"/>
      <c r="O2" s="131"/>
      <c r="P2" s="36"/>
      <c r="Q2" s="36"/>
    </row>
    <row r="3" spans="2:17" ht="24" customHeight="1">
      <c r="B3" s="199" t="s">
        <v>2</v>
      </c>
      <c r="C3" s="199"/>
      <c r="D3" s="199"/>
      <c r="E3" s="3"/>
      <c r="F3" s="2"/>
      <c r="G3" s="2"/>
      <c r="H3" s="2"/>
      <c r="I3" s="80"/>
      <c r="J3" s="80"/>
      <c r="K3" s="80"/>
      <c r="L3" s="80"/>
      <c r="N3" s="80"/>
      <c r="O3" s="132"/>
      <c r="P3" s="80"/>
      <c r="Q3" s="80"/>
    </row>
    <row r="4" spans="2:5" ht="32.25" customHeight="1">
      <c r="B4" s="6"/>
      <c r="C4" s="3"/>
      <c r="D4" s="180" t="s">
        <v>418</v>
      </c>
      <c r="E4" s="3"/>
    </row>
    <row r="5" spans="2:18" s="13" customFormat="1" ht="27" customHeight="1"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86"/>
      <c r="J5" s="37" t="s">
        <v>338</v>
      </c>
      <c r="K5" s="92" t="s">
        <v>371</v>
      </c>
      <c r="L5" s="92" t="s">
        <v>405</v>
      </c>
      <c r="M5" s="108" t="s">
        <v>395</v>
      </c>
      <c r="N5" s="37" t="s">
        <v>408</v>
      </c>
      <c r="O5" s="134" t="s">
        <v>409</v>
      </c>
      <c r="P5" s="37" t="s">
        <v>410</v>
      </c>
      <c r="Q5" s="37" t="s">
        <v>411</v>
      </c>
      <c r="R5" s="125"/>
    </row>
    <row r="6" spans="2:18" s="13" customFormat="1" ht="24">
      <c r="B6" s="20"/>
      <c r="C6" s="20"/>
      <c r="D6" s="20"/>
      <c r="E6" s="20"/>
      <c r="F6" s="20"/>
      <c r="G6" s="20"/>
      <c r="H6" s="20"/>
      <c r="I6" s="37" t="s">
        <v>337</v>
      </c>
      <c r="J6" s="86"/>
      <c r="K6" s="93"/>
      <c r="L6" s="93"/>
      <c r="M6" s="108"/>
      <c r="N6" s="37"/>
      <c r="O6" s="134"/>
      <c r="P6" s="37"/>
      <c r="Q6" s="37"/>
      <c r="R6" s="125"/>
    </row>
    <row r="7" spans="2:18" s="7" customFormat="1" ht="12.75">
      <c r="B7" s="181" t="s">
        <v>10</v>
      </c>
      <c r="C7" s="182"/>
      <c r="D7" s="183"/>
      <c r="E7" s="56">
        <f>SUM(E8)</f>
        <v>8027750</v>
      </c>
      <c r="F7" s="56">
        <f>SUM(F8)</f>
        <v>8235400</v>
      </c>
      <c r="G7" s="56">
        <f>SUM(G8)</f>
        <v>8155400</v>
      </c>
      <c r="H7" s="56">
        <f>SUM(H8)</f>
        <v>7885400</v>
      </c>
      <c r="I7" s="57" t="e">
        <f>SUM(I8)</f>
        <v>#REF!</v>
      </c>
      <c r="J7" s="57" t="e">
        <f>SUM(F7+I7)</f>
        <v>#REF!</v>
      </c>
      <c r="K7" s="94"/>
      <c r="L7" s="94"/>
      <c r="M7" s="107"/>
      <c r="N7" s="57" t="e">
        <f>SUM(N8)</f>
        <v>#REF!</v>
      </c>
      <c r="O7" s="135">
        <f>SUM(O8)</f>
        <v>8496050</v>
      </c>
      <c r="P7" s="57">
        <f>SUM(P8)</f>
        <v>8455050</v>
      </c>
      <c r="Q7" s="57">
        <f>SUM(Q8)</f>
        <v>8455050</v>
      </c>
      <c r="R7" s="124"/>
    </row>
    <row r="8" spans="2:18" s="7" customFormat="1" ht="12.75">
      <c r="B8" s="181" t="s">
        <v>11</v>
      </c>
      <c r="C8" s="182"/>
      <c r="D8" s="183"/>
      <c r="E8" s="56">
        <f>SUM(E9+E21+E27+E45+E56)</f>
        <v>8027750</v>
      </c>
      <c r="F8" s="56">
        <f>SUM(F9+F21+F27+F45+F56)</f>
        <v>8235400</v>
      </c>
      <c r="G8" s="56">
        <f>SUM(G9+G21+G27+G45+G56)</f>
        <v>8155400</v>
      </c>
      <c r="H8" s="56">
        <f>SUM(H9+H21+H27+H45+H56)</f>
        <v>7885400</v>
      </c>
      <c r="I8" s="57" t="e">
        <f>SUM(I9+I15+I21+I27+I45+I56)</f>
        <v>#REF!</v>
      </c>
      <c r="J8" s="57" t="e">
        <f aca="true" t="shared" si="0" ref="J8:J26">SUM(F8+I8)</f>
        <v>#REF!</v>
      </c>
      <c r="K8" s="94"/>
      <c r="L8" s="94"/>
      <c r="M8" s="109" t="e">
        <f>SUM(J9+J15+J21+J27+J45+J56)</f>
        <v>#REF!</v>
      </c>
      <c r="N8" s="57" t="e">
        <f>SUM(N9+N15+N21+N27+N45+N56)</f>
        <v>#REF!</v>
      </c>
      <c r="O8" s="135">
        <f>SUM(O9+O21+O27+O45+O56+O39)</f>
        <v>8496050</v>
      </c>
      <c r="P8" s="135">
        <f>SUM(P9+P21+P27+P45+P56+P39)</f>
        <v>8455050</v>
      </c>
      <c r="Q8" s="135">
        <f>SUM(Q9+Q21+Q27+Q45+Q56+Q39)</f>
        <v>8455050</v>
      </c>
      <c r="R8" s="124"/>
    </row>
    <row r="9" spans="2:18" s="15" customFormat="1" ht="12.75">
      <c r="B9" s="41" t="s">
        <v>12</v>
      </c>
      <c r="C9" s="41" t="s">
        <v>341</v>
      </c>
      <c r="D9" s="42" t="s">
        <v>13</v>
      </c>
      <c r="E9" s="43">
        <v>5690600</v>
      </c>
      <c r="F9" s="44">
        <v>5690000</v>
      </c>
      <c r="G9" s="44">
        <v>5690000</v>
      </c>
      <c r="H9" s="44">
        <v>5690000</v>
      </c>
      <c r="I9" s="45">
        <f>SUM(I10)</f>
        <v>675700</v>
      </c>
      <c r="J9" s="90">
        <f t="shared" si="0"/>
        <v>6365700</v>
      </c>
      <c r="K9" s="95"/>
      <c r="L9" s="95"/>
      <c r="M9" s="110"/>
      <c r="N9" s="45">
        <f aca="true" t="shared" si="1" ref="N9:Q13">SUM(N10)</f>
        <v>6365700</v>
      </c>
      <c r="O9" s="136">
        <f t="shared" si="1"/>
        <v>6000000</v>
      </c>
      <c r="P9" s="45">
        <f t="shared" si="1"/>
        <v>6000000</v>
      </c>
      <c r="Q9" s="45">
        <f t="shared" si="1"/>
        <v>6000000</v>
      </c>
      <c r="R9" s="8"/>
    </row>
    <row r="10" spans="2:18" s="15" customFormat="1" ht="12.75">
      <c r="B10" s="46">
        <v>6</v>
      </c>
      <c r="C10" s="46"/>
      <c r="D10" s="47" t="s">
        <v>14</v>
      </c>
      <c r="E10" s="34">
        <v>5690600</v>
      </c>
      <c r="F10" s="48">
        <v>5690000</v>
      </c>
      <c r="G10" s="48">
        <v>5690000</v>
      </c>
      <c r="H10" s="48">
        <v>5690000</v>
      </c>
      <c r="I10" s="49">
        <f>SUM(I11)</f>
        <v>675700</v>
      </c>
      <c r="J10" s="39">
        <f t="shared" si="0"/>
        <v>6365700</v>
      </c>
      <c r="K10" s="96"/>
      <c r="L10" s="96"/>
      <c r="M10" s="110"/>
      <c r="N10" s="49">
        <f t="shared" si="1"/>
        <v>6365700</v>
      </c>
      <c r="O10" s="137">
        <f t="shared" si="1"/>
        <v>6000000</v>
      </c>
      <c r="P10" s="49">
        <f t="shared" si="1"/>
        <v>6000000</v>
      </c>
      <c r="Q10" s="49">
        <f t="shared" si="1"/>
        <v>6000000</v>
      </c>
      <c r="R10" s="8"/>
    </row>
    <row r="11" spans="2:18" s="15" customFormat="1" ht="12.75">
      <c r="B11" s="46">
        <v>67</v>
      </c>
      <c r="C11" s="46"/>
      <c r="D11" s="47" t="s">
        <v>15</v>
      </c>
      <c r="E11" s="34">
        <v>5690600</v>
      </c>
      <c r="F11" s="48">
        <v>5690000</v>
      </c>
      <c r="G11" s="48">
        <v>5690000</v>
      </c>
      <c r="H11" s="48">
        <v>5690000</v>
      </c>
      <c r="I11" s="49">
        <f>SUM(I12)</f>
        <v>675700</v>
      </c>
      <c r="J11" s="39">
        <f t="shared" si="0"/>
        <v>6365700</v>
      </c>
      <c r="K11" s="96"/>
      <c r="L11" s="96"/>
      <c r="M11" s="110"/>
      <c r="N11" s="49">
        <f t="shared" si="1"/>
        <v>6365700</v>
      </c>
      <c r="O11" s="137">
        <f t="shared" si="1"/>
        <v>6000000</v>
      </c>
      <c r="P11" s="49">
        <v>6000000</v>
      </c>
      <c r="Q11" s="49">
        <v>6000000</v>
      </c>
      <c r="R11" s="8"/>
    </row>
    <row r="12" spans="2:18" s="15" customFormat="1" ht="23.25" customHeight="1">
      <c r="B12" s="46">
        <v>671</v>
      </c>
      <c r="C12" s="46"/>
      <c r="D12" s="47" t="s">
        <v>16</v>
      </c>
      <c r="E12" s="34">
        <v>5690600</v>
      </c>
      <c r="F12" s="48">
        <v>5690000</v>
      </c>
      <c r="G12" s="48"/>
      <c r="H12" s="48"/>
      <c r="I12" s="49">
        <f>SUM(I13)</f>
        <v>675700</v>
      </c>
      <c r="J12" s="39">
        <f t="shared" si="0"/>
        <v>6365700</v>
      </c>
      <c r="K12" s="96"/>
      <c r="L12" s="96"/>
      <c r="M12" s="110"/>
      <c r="N12" s="49">
        <f t="shared" si="1"/>
        <v>6365700</v>
      </c>
      <c r="O12" s="137">
        <f t="shared" si="1"/>
        <v>6000000</v>
      </c>
      <c r="P12" s="49"/>
      <c r="Q12" s="49"/>
      <c r="R12" s="8"/>
    </row>
    <row r="13" spans="2:18" s="15" customFormat="1" ht="12.75" hidden="1">
      <c r="B13" s="46">
        <v>6711</v>
      </c>
      <c r="C13" s="46"/>
      <c r="D13" s="47" t="s">
        <v>17</v>
      </c>
      <c r="E13" s="34">
        <v>5690600</v>
      </c>
      <c r="F13" s="48">
        <v>5690000</v>
      </c>
      <c r="G13" s="48"/>
      <c r="H13" s="48"/>
      <c r="I13" s="49">
        <f>SUM(I14)</f>
        <v>675700</v>
      </c>
      <c r="J13" s="39">
        <f t="shared" si="0"/>
        <v>6365700</v>
      </c>
      <c r="K13" s="96"/>
      <c r="L13" s="96"/>
      <c r="M13" s="110"/>
      <c r="N13" s="49">
        <f t="shared" si="1"/>
        <v>6365700</v>
      </c>
      <c r="O13" s="137">
        <f t="shared" si="1"/>
        <v>6000000</v>
      </c>
      <c r="P13" s="49"/>
      <c r="Q13" s="49"/>
      <c r="R13" s="8"/>
    </row>
    <row r="14" spans="2:18" s="15" customFormat="1" ht="22.5" customHeight="1" hidden="1">
      <c r="B14" s="50">
        <v>67111</v>
      </c>
      <c r="C14" s="50" t="s">
        <v>18</v>
      </c>
      <c r="D14" s="51" t="s">
        <v>17</v>
      </c>
      <c r="E14" s="32">
        <v>5690600</v>
      </c>
      <c r="F14" s="52">
        <v>5690000</v>
      </c>
      <c r="G14" s="52"/>
      <c r="H14" s="52"/>
      <c r="I14" s="53">
        <v>675700</v>
      </c>
      <c r="J14" s="39">
        <f t="shared" si="0"/>
        <v>6365700</v>
      </c>
      <c r="K14" s="96"/>
      <c r="L14" s="96"/>
      <c r="M14" s="110"/>
      <c r="N14" s="53">
        <v>6365700</v>
      </c>
      <c r="O14" s="138">
        <v>6000000</v>
      </c>
      <c r="P14" s="53"/>
      <c r="Q14" s="53"/>
      <c r="R14" s="8"/>
    </row>
    <row r="15" spans="2:18" s="11" customFormat="1" ht="12.75" customHeight="1" hidden="1">
      <c r="B15" s="58" t="s">
        <v>340</v>
      </c>
      <c r="C15" s="59" t="s">
        <v>342</v>
      </c>
      <c r="D15" s="42" t="s">
        <v>13</v>
      </c>
      <c r="E15" s="60"/>
      <c r="F15" s="61">
        <v>0</v>
      </c>
      <c r="G15" s="61"/>
      <c r="H15" s="61"/>
      <c r="I15" s="62">
        <v>2000</v>
      </c>
      <c r="J15" s="71">
        <f t="shared" si="0"/>
        <v>2000</v>
      </c>
      <c r="K15" s="97"/>
      <c r="L15" s="97"/>
      <c r="M15" s="111"/>
      <c r="N15" s="62"/>
      <c r="O15" s="139"/>
      <c r="P15" s="62"/>
      <c r="Q15" s="62"/>
      <c r="R15" s="126"/>
    </row>
    <row r="16" spans="2:18" s="13" customFormat="1" ht="12.75" hidden="1">
      <c r="B16" s="46">
        <v>6</v>
      </c>
      <c r="C16" s="46"/>
      <c r="D16" s="47" t="s">
        <v>14</v>
      </c>
      <c r="E16" s="34"/>
      <c r="F16" s="48">
        <v>0</v>
      </c>
      <c r="G16" s="48"/>
      <c r="H16" s="48"/>
      <c r="I16" s="49">
        <v>2000</v>
      </c>
      <c r="J16" s="39">
        <f t="shared" si="0"/>
        <v>2000</v>
      </c>
      <c r="K16" s="98"/>
      <c r="L16" s="98"/>
      <c r="M16" s="108"/>
      <c r="N16" s="49"/>
      <c r="O16" s="137"/>
      <c r="P16" s="49"/>
      <c r="Q16" s="49"/>
      <c r="R16" s="125"/>
    </row>
    <row r="17" spans="2:18" s="13" customFormat="1" ht="12.75" hidden="1">
      <c r="B17" s="46">
        <v>67</v>
      </c>
      <c r="C17" s="46"/>
      <c r="D17" s="47" t="s">
        <v>15</v>
      </c>
      <c r="E17" s="34"/>
      <c r="F17" s="48">
        <v>0</v>
      </c>
      <c r="G17" s="48"/>
      <c r="H17" s="48"/>
      <c r="I17" s="49">
        <v>2000</v>
      </c>
      <c r="J17" s="39">
        <f t="shared" si="0"/>
        <v>2000</v>
      </c>
      <c r="K17" s="98"/>
      <c r="L17" s="98"/>
      <c r="M17" s="108"/>
      <c r="N17" s="49"/>
      <c r="O17" s="137"/>
      <c r="P17" s="49"/>
      <c r="Q17" s="49"/>
      <c r="R17" s="125"/>
    </row>
    <row r="18" spans="2:18" s="13" customFormat="1" ht="24" hidden="1">
      <c r="B18" s="46">
        <v>671</v>
      </c>
      <c r="C18" s="46"/>
      <c r="D18" s="47" t="s">
        <v>16</v>
      </c>
      <c r="E18" s="34"/>
      <c r="F18" s="48">
        <v>0</v>
      </c>
      <c r="G18" s="48"/>
      <c r="H18" s="48"/>
      <c r="I18" s="49">
        <v>2000</v>
      </c>
      <c r="J18" s="39">
        <f t="shared" si="0"/>
        <v>2000</v>
      </c>
      <c r="K18" s="98"/>
      <c r="L18" s="98"/>
      <c r="M18" s="108"/>
      <c r="N18" s="49"/>
      <c r="O18" s="137"/>
      <c r="P18" s="49"/>
      <c r="Q18" s="49"/>
      <c r="R18" s="125"/>
    </row>
    <row r="19" spans="2:18" s="13" customFormat="1" ht="12.75" hidden="1">
      <c r="B19" s="46">
        <v>6711</v>
      </c>
      <c r="C19" s="46"/>
      <c r="D19" s="47" t="s">
        <v>17</v>
      </c>
      <c r="E19" s="34"/>
      <c r="F19" s="48">
        <v>0</v>
      </c>
      <c r="G19" s="48"/>
      <c r="H19" s="48"/>
      <c r="I19" s="49">
        <v>2000</v>
      </c>
      <c r="J19" s="39">
        <f t="shared" si="0"/>
        <v>2000</v>
      </c>
      <c r="K19" s="98"/>
      <c r="L19" s="98"/>
      <c r="M19" s="108"/>
      <c r="N19" s="49"/>
      <c r="O19" s="137"/>
      <c r="P19" s="49"/>
      <c r="Q19" s="49"/>
      <c r="R19" s="125"/>
    </row>
    <row r="20" spans="2:18" s="7" customFormat="1" ht="12.75" hidden="1">
      <c r="B20" s="50">
        <v>67111</v>
      </c>
      <c r="C20" s="50" t="s">
        <v>352</v>
      </c>
      <c r="D20" s="51" t="s">
        <v>343</v>
      </c>
      <c r="E20" s="32"/>
      <c r="F20" s="52">
        <v>0</v>
      </c>
      <c r="G20" s="52"/>
      <c r="H20" s="52"/>
      <c r="I20" s="53">
        <v>2000</v>
      </c>
      <c r="J20" s="39">
        <f t="shared" si="0"/>
        <v>2000</v>
      </c>
      <c r="K20" s="99"/>
      <c r="L20" s="99"/>
      <c r="M20" s="107"/>
      <c r="N20" s="53"/>
      <c r="O20" s="138"/>
      <c r="P20" s="53"/>
      <c r="Q20" s="53"/>
      <c r="R20" s="124"/>
    </row>
    <row r="21" spans="2:17" ht="12.75">
      <c r="B21" s="184" t="s">
        <v>19</v>
      </c>
      <c r="C21" s="185"/>
      <c r="D21" s="186"/>
      <c r="E21" s="43">
        <v>3000</v>
      </c>
      <c r="F21" s="44">
        <v>3000</v>
      </c>
      <c r="G21" s="44">
        <v>3000</v>
      </c>
      <c r="H21" s="44">
        <v>3000</v>
      </c>
      <c r="I21" s="45">
        <f>SUM(I22)</f>
        <v>-2000</v>
      </c>
      <c r="J21" s="71">
        <f t="shared" si="0"/>
        <v>1000</v>
      </c>
      <c r="K21" s="100"/>
      <c r="L21" s="100"/>
      <c r="N21" s="45">
        <f aca="true" t="shared" si="2" ref="N21:Q25">SUM(N22)</f>
        <v>1000</v>
      </c>
      <c r="O21" s="136">
        <f t="shared" si="2"/>
        <v>4000</v>
      </c>
      <c r="P21" s="45">
        <f t="shared" si="2"/>
        <v>4000</v>
      </c>
      <c r="Q21" s="45">
        <f t="shared" si="2"/>
        <v>4000</v>
      </c>
    </row>
    <row r="22" spans="2:17" ht="12.75">
      <c r="B22" s="30" t="s">
        <v>20</v>
      </c>
      <c r="C22" s="30"/>
      <c r="D22" s="30" t="s">
        <v>21</v>
      </c>
      <c r="E22" s="34">
        <v>3000</v>
      </c>
      <c r="F22" s="48">
        <v>3000</v>
      </c>
      <c r="G22" s="48">
        <v>3000</v>
      </c>
      <c r="H22" s="48">
        <v>3000</v>
      </c>
      <c r="I22" s="49">
        <f>SUM(I23)</f>
        <v>-2000</v>
      </c>
      <c r="J22" s="39">
        <f t="shared" si="0"/>
        <v>1000</v>
      </c>
      <c r="K22" s="98"/>
      <c r="L22" s="98"/>
      <c r="N22" s="49">
        <f t="shared" si="2"/>
        <v>1000</v>
      </c>
      <c r="O22" s="137">
        <f t="shared" si="2"/>
        <v>4000</v>
      </c>
      <c r="P22" s="49">
        <f t="shared" si="2"/>
        <v>4000</v>
      </c>
      <c r="Q22" s="49">
        <f t="shared" si="2"/>
        <v>4000</v>
      </c>
    </row>
    <row r="23" spans="2:17" ht="12.75">
      <c r="B23" s="30" t="s">
        <v>22</v>
      </c>
      <c r="C23" s="30"/>
      <c r="D23" s="30" t="s">
        <v>23</v>
      </c>
      <c r="E23" s="34">
        <v>3000</v>
      </c>
      <c r="F23" s="48">
        <v>3000</v>
      </c>
      <c r="G23" s="48">
        <v>3000</v>
      </c>
      <c r="H23" s="48">
        <v>3000</v>
      </c>
      <c r="I23" s="49">
        <f>SUM(I24)</f>
        <v>-2000</v>
      </c>
      <c r="J23" s="39">
        <f t="shared" si="0"/>
        <v>1000</v>
      </c>
      <c r="K23" s="98"/>
      <c r="L23" s="98"/>
      <c r="N23" s="49">
        <f t="shared" si="2"/>
        <v>1000</v>
      </c>
      <c r="O23" s="137">
        <f t="shared" si="2"/>
        <v>4000</v>
      </c>
      <c r="P23" s="49">
        <v>4000</v>
      </c>
      <c r="Q23" s="49">
        <v>4000</v>
      </c>
    </row>
    <row r="24" spans="2:17" ht="11.25" customHeight="1">
      <c r="B24" s="30" t="s">
        <v>24</v>
      </c>
      <c r="C24" s="30"/>
      <c r="D24" s="30" t="s">
        <v>25</v>
      </c>
      <c r="E24" s="34">
        <v>3000</v>
      </c>
      <c r="F24" s="48">
        <v>3000</v>
      </c>
      <c r="G24" s="48"/>
      <c r="H24" s="48"/>
      <c r="I24" s="49">
        <f>SUM(I25)</f>
        <v>-2000</v>
      </c>
      <c r="J24" s="39">
        <f t="shared" si="0"/>
        <v>1000</v>
      </c>
      <c r="K24" s="98"/>
      <c r="L24" s="98"/>
      <c r="N24" s="49">
        <f t="shared" si="2"/>
        <v>1000</v>
      </c>
      <c r="O24" s="137">
        <f t="shared" si="2"/>
        <v>4000</v>
      </c>
      <c r="P24" s="49">
        <f t="shared" si="2"/>
        <v>0</v>
      </c>
      <c r="Q24" s="49">
        <f t="shared" si="2"/>
        <v>0</v>
      </c>
    </row>
    <row r="25" spans="2:17" ht="12.75" hidden="1">
      <c r="B25" s="30" t="s">
        <v>26</v>
      </c>
      <c r="C25" s="30"/>
      <c r="D25" s="30" t="s">
        <v>27</v>
      </c>
      <c r="E25" s="34">
        <v>3000</v>
      </c>
      <c r="F25" s="48">
        <v>3000</v>
      </c>
      <c r="G25" s="48"/>
      <c r="H25" s="48"/>
      <c r="I25" s="49">
        <f>SUM(I26)</f>
        <v>-2000</v>
      </c>
      <c r="J25" s="39">
        <f t="shared" si="0"/>
        <v>1000</v>
      </c>
      <c r="K25" s="98"/>
      <c r="L25" s="98"/>
      <c r="N25" s="49">
        <f t="shared" si="2"/>
        <v>1000</v>
      </c>
      <c r="O25" s="137">
        <f t="shared" si="2"/>
        <v>4000</v>
      </c>
      <c r="P25" s="49">
        <f t="shared" si="2"/>
        <v>0</v>
      </c>
      <c r="Q25" s="49">
        <f t="shared" si="2"/>
        <v>0</v>
      </c>
    </row>
    <row r="26" spans="2:18" s="7" customFormat="1" ht="12.75" hidden="1">
      <c r="B26" s="31" t="s">
        <v>28</v>
      </c>
      <c r="C26" s="31" t="s">
        <v>29</v>
      </c>
      <c r="D26" s="31" t="s">
        <v>30</v>
      </c>
      <c r="E26" s="32">
        <v>3000</v>
      </c>
      <c r="F26" s="52">
        <v>3000</v>
      </c>
      <c r="G26" s="52"/>
      <c r="H26" s="52"/>
      <c r="I26" s="53">
        <v>-2000</v>
      </c>
      <c r="J26" s="39">
        <f t="shared" si="0"/>
        <v>1000</v>
      </c>
      <c r="K26" s="99"/>
      <c r="L26" s="99"/>
      <c r="M26" s="107"/>
      <c r="N26" s="53">
        <v>1000</v>
      </c>
      <c r="O26" s="138">
        <v>4000</v>
      </c>
      <c r="P26" s="53"/>
      <c r="Q26" s="53"/>
      <c r="R26" s="124"/>
    </row>
    <row r="27" spans="2:62" s="169" customFormat="1" ht="12.75">
      <c r="B27" s="184" t="s">
        <v>31</v>
      </c>
      <c r="C27" s="185"/>
      <c r="D27" s="186"/>
      <c r="E27" s="43">
        <v>1800000</v>
      </c>
      <c r="F27" s="44">
        <f>SUM(F28)</f>
        <v>2017000</v>
      </c>
      <c r="G27" s="44">
        <f>SUM(G28)</f>
        <v>2017000</v>
      </c>
      <c r="H27" s="44">
        <f>SUM(H28)</f>
        <v>2017000</v>
      </c>
      <c r="I27" s="45">
        <f>SUM(I28)</f>
        <v>252100</v>
      </c>
      <c r="J27" s="45">
        <f>SUM(F27+I27)</f>
        <v>2269100</v>
      </c>
      <c r="K27" s="100"/>
      <c r="L27" s="100"/>
      <c r="M27" s="168"/>
      <c r="N27" s="45">
        <f>SUM(N28)</f>
        <v>2238500</v>
      </c>
      <c r="O27" s="136">
        <f>SUM(O28)</f>
        <v>2123750</v>
      </c>
      <c r="P27" s="45">
        <f>SUM(P28)</f>
        <v>2083750</v>
      </c>
      <c r="Q27" s="45">
        <f>SUM(Q28)</f>
        <v>2083750</v>
      </c>
      <c r="R27" s="1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2:18" s="21" customFormat="1" ht="12.75">
      <c r="B28" s="30" t="s">
        <v>20</v>
      </c>
      <c r="C28" s="30"/>
      <c r="D28" s="30" t="s">
        <v>21</v>
      </c>
      <c r="E28" s="34">
        <v>1800000</v>
      </c>
      <c r="F28" s="48">
        <f>SUM(F29+F35)</f>
        <v>2017000</v>
      </c>
      <c r="G28" s="48">
        <f>SUM(G29+G35)</f>
        <v>2017000</v>
      </c>
      <c r="H28" s="48">
        <f>SUM(H29+H35)</f>
        <v>2017000</v>
      </c>
      <c r="I28" s="49">
        <f>SUM(I29+I35)</f>
        <v>252100</v>
      </c>
      <c r="J28" s="49">
        <f aca="true" t="shared" si="3" ref="J28:J39">SUM(F28+I28)</f>
        <v>2269100</v>
      </c>
      <c r="K28" s="98"/>
      <c r="L28" s="98"/>
      <c r="M28" s="116"/>
      <c r="N28" s="49">
        <f>SUM(N29+N35)</f>
        <v>2238500</v>
      </c>
      <c r="O28" s="137">
        <f>SUM(O29+O35)</f>
        <v>2123750</v>
      </c>
      <c r="P28" s="49">
        <f>SUM(P29+P35)</f>
        <v>2083750</v>
      </c>
      <c r="Q28" s="49">
        <f>SUM(Q29+Q35)</f>
        <v>2083750</v>
      </c>
      <c r="R28" s="127"/>
    </row>
    <row r="29" spans="2:18" s="21" customFormat="1" ht="24">
      <c r="B29" s="30" t="s">
        <v>32</v>
      </c>
      <c r="C29" s="30"/>
      <c r="D29" s="30" t="s">
        <v>33</v>
      </c>
      <c r="E29" s="34">
        <v>1795000</v>
      </c>
      <c r="F29" s="48">
        <f>SUM(F30)</f>
        <v>2012000</v>
      </c>
      <c r="G29" s="48">
        <v>2012000</v>
      </c>
      <c r="H29" s="48">
        <v>2012000</v>
      </c>
      <c r="I29" s="49">
        <f>SUM(I30)</f>
        <v>247100</v>
      </c>
      <c r="J29" s="49">
        <f t="shared" si="3"/>
        <v>2259100</v>
      </c>
      <c r="K29" s="98"/>
      <c r="L29" s="98"/>
      <c r="M29" s="116"/>
      <c r="N29" s="49">
        <f aca="true" t="shared" si="4" ref="N29:Q30">SUM(N30)</f>
        <v>2233500</v>
      </c>
      <c r="O29" s="137">
        <f t="shared" si="4"/>
        <v>2118750</v>
      </c>
      <c r="P29" s="49">
        <v>2078750</v>
      </c>
      <c r="Q29" s="49">
        <v>2078750</v>
      </c>
      <c r="R29" s="127"/>
    </row>
    <row r="30" spans="2:18" s="21" customFormat="1" ht="11.25" customHeight="1">
      <c r="B30" s="30" t="s">
        <v>34</v>
      </c>
      <c r="C30" s="30"/>
      <c r="D30" s="30" t="s">
        <v>35</v>
      </c>
      <c r="E30" s="34">
        <v>1795000</v>
      </c>
      <c r="F30" s="48">
        <f>SUM(F31)</f>
        <v>2012000</v>
      </c>
      <c r="G30" s="48"/>
      <c r="H30" s="48"/>
      <c r="I30" s="49">
        <f>SUM(I31)</f>
        <v>247100</v>
      </c>
      <c r="J30" s="49">
        <f t="shared" si="3"/>
        <v>2259100</v>
      </c>
      <c r="K30" s="98"/>
      <c r="L30" s="98"/>
      <c r="M30" s="116"/>
      <c r="N30" s="49">
        <f t="shared" si="4"/>
        <v>2233500</v>
      </c>
      <c r="O30" s="137">
        <f t="shared" si="4"/>
        <v>2118750</v>
      </c>
      <c r="P30" s="49">
        <f t="shared" si="4"/>
        <v>0</v>
      </c>
      <c r="Q30" s="49">
        <f t="shared" si="4"/>
        <v>0</v>
      </c>
      <c r="R30" s="127"/>
    </row>
    <row r="31" spans="2:18" s="21" customFormat="1" ht="12.75" hidden="1">
      <c r="B31" s="30" t="s">
        <v>36</v>
      </c>
      <c r="C31" s="30"/>
      <c r="D31" s="30" t="s">
        <v>37</v>
      </c>
      <c r="E31" s="34">
        <f>SUM(E32+E33+E34)</f>
        <v>1795000</v>
      </c>
      <c r="F31" s="48">
        <f>SUM(F32:F34)</f>
        <v>2012000</v>
      </c>
      <c r="G31" s="48"/>
      <c r="H31" s="48"/>
      <c r="I31" s="49">
        <f>SUM(I32+I33+I34)</f>
        <v>247100</v>
      </c>
      <c r="J31" s="49">
        <f>SUM(J32+J33+J34)</f>
        <v>2259100</v>
      </c>
      <c r="K31" s="98"/>
      <c r="L31" s="98"/>
      <c r="M31" s="116"/>
      <c r="N31" s="49">
        <f>SUM(N32+N33+N34)</f>
        <v>2233500</v>
      </c>
      <c r="O31" s="137">
        <f>SUM(O32+O33+O34)</f>
        <v>2118750</v>
      </c>
      <c r="P31" s="49">
        <f>SUM(P32+P33+P34)</f>
        <v>0</v>
      </c>
      <c r="Q31" s="49">
        <f>SUM(Q32+Q33+Q34)</f>
        <v>0</v>
      </c>
      <c r="R31" s="127"/>
    </row>
    <row r="32" spans="2:18" s="89" customFormat="1" ht="12.75" hidden="1">
      <c r="B32" s="31" t="s">
        <v>38</v>
      </c>
      <c r="C32" s="31" t="s">
        <v>39</v>
      </c>
      <c r="D32" s="31" t="s">
        <v>40</v>
      </c>
      <c r="E32" s="32">
        <v>1783000</v>
      </c>
      <c r="F32" s="52">
        <v>2000000</v>
      </c>
      <c r="G32" s="52"/>
      <c r="H32" s="52"/>
      <c r="I32" s="53">
        <v>221500</v>
      </c>
      <c r="J32" s="53">
        <v>2221500</v>
      </c>
      <c r="K32" s="99">
        <v>1383900</v>
      </c>
      <c r="L32" s="99">
        <v>726000</v>
      </c>
      <c r="M32" s="117" t="s">
        <v>372</v>
      </c>
      <c r="N32" s="53">
        <v>2221500</v>
      </c>
      <c r="O32" s="138">
        <v>2106750</v>
      </c>
      <c r="P32" s="53"/>
      <c r="Q32" s="53"/>
      <c r="R32" s="128"/>
    </row>
    <row r="33" spans="2:18" s="89" customFormat="1" ht="12.75" hidden="1">
      <c r="B33" s="31" t="s">
        <v>38</v>
      </c>
      <c r="C33" s="31" t="s">
        <v>41</v>
      </c>
      <c r="D33" s="31" t="s">
        <v>42</v>
      </c>
      <c r="E33" s="32">
        <v>6000</v>
      </c>
      <c r="F33" s="52">
        <v>6000</v>
      </c>
      <c r="G33" s="52"/>
      <c r="H33" s="52"/>
      <c r="I33" s="53">
        <v>0</v>
      </c>
      <c r="J33" s="53">
        <f t="shared" si="3"/>
        <v>6000</v>
      </c>
      <c r="K33" s="99"/>
      <c r="L33" s="99"/>
      <c r="M33" s="117"/>
      <c r="N33" s="53">
        <v>6000</v>
      </c>
      <c r="O33" s="138">
        <v>6000</v>
      </c>
      <c r="P33" s="53"/>
      <c r="Q33" s="53"/>
      <c r="R33" s="128"/>
    </row>
    <row r="34" spans="2:18" s="15" customFormat="1" ht="12.75" hidden="1">
      <c r="B34" s="31" t="s">
        <v>43</v>
      </c>
      <c r="C34" s="31" t="s">
        <v>44</v>
      </c>
      <c r="D34" s="31" t="s">
        <v>45</v>
      </c>
      <c r="E34" s="32">
        <v>6000</v>
      </c>
      <c r="F34" s="52">
        <v>6000</v>
      </c>
      <c r="G34" s="52"/>
      <c r="H34" s="52"/>
      <c r="I34" s="53">
        <v>25600</v>
      </c>
      <c r="J34" s="53">
        <f t="shared" si="3"/>
        <v>31600</v>
      </c>
      <c r="K34" s="99"/>
      <c r="L34" s="99"/>
      <c r="M34" s="110"/>
      <c r="N34" s="53">
        <v>6000</v>
      </c>
      <c r="O34" s="138">
        <v>6000</v>
      </c>
      <c r="P34" s="53"/>
      <c r="Q34" s="53"/>
      <c r="R34" s="8"/>
    </row>
    <row r="35" spans="2:17" ht="12.75">
      <c r="B35" s="30" t="s">
        <v>46</v>
      </c>
      <c r="C35" s="30"/>
      <c r="D35" s="30" t="s">
        <v>47</v>
      </c>
      <c r="E35" s="34">
        <v>5000</v>
      </c>
      <c r="F35" s="48">
        <v>5000</v>
      </c>
      <c r="G35" s="48">
        <v>5000</v>
      </c>
      <c r="H35" s="48">
        <v>5000</v>
      </c>
      <c r="I35" s="49">
        <v>5000</v>
      </c>
      <c r="J35" s="49">
        <f t="shared" si="3"/>
        <v>10000</v>
      </c>
      <c r="K35" s="98"/>
      <c r="L35" s="98"/>
      <c r="N35" s="49">
        <v>5000</v>
      </c>
      <c r="O35" s="137">
        <v>5000</v>
      </c>
      <c r="P35" s="49">
        <v>5000</v>
      </c>
      <c r="Q35" s="49">
        <v>5000</v>
      </c>
    </row>
    <row r="36" spans="2:17" ht="11.25" customHeight="1">
      <c r="B36" s="30" t="s">
        <v>48</v>
      </c>
      <c r="C36" s="30"/>
      <c r="D36" s="30" t="s">
        <v>49</v>
      </c>
      <c r="E36" s="34">
        <v>5000</v>
      </c>
      <c r="F36" s="48">
        <v>5000</v>
      </c>
      <c r="G36" s="48"/>
      <c r="H36" s="48"/>
      <c r="I36" s="49">
        <v>5000</v>
      </c>
      <c r="J36" s="49">
        <f t="shared" si="3"/>
        <v>10000</v>
      </c>
      <c r="K36" s="98"/>
      <c r="L36" s="98"/>
      <c r="N36" s="49">
        <v>5000</v>
      </c>
      <c r="O36" s="137">
        <v>5000</v>
      </c>
      <c r="P36" s="49"/>
      <c r="Q36" s="49"/>
    </row>
    <row r="37" spans="2:17" ht="12.75" hidden="1">
      <c r="B37" s="30" t="s">
        <v>50</v>
      </c>
      <c r="C37" s="30"/>
      <c r="D37" s="30" t="s">
        <v>49</v>
      </c>
      <c r="E37" s="34">
        <v>5000</v>
      </c>
      <c r="F37" s="48">
        <v>5000</v>
      </c>
      <c r="G37" s="48"/>
      <c r="H37" s="48"/>
      <c r="I37" s="49">
        <v>5000</v>
      </c>
      <c r="J37" s="49">
        <f t="shared" si="3"/>
        <v>10000</v>
      </c>
      <c r="K37" s="98"/>
      <c r="L37" s="98"/>
      <c r="N37" s="49">
        <v>5000</v>
      </c>
      <c r="O37" s="137">
        <v>5000</v>
      </c>
      <c r="P37" s="49"/>
      <c r="Q37" s="49"/>
    </row>
    <row r="38" spans="2:18" s="15" customFormat="1" ht="12.75" hidden="1">
      <c r="B38" s="31" t="s">
        <v>51</v>
      </c>
      <c r="C38" s="31" t="s">
        <v>52</v>
      </c>
      <c r="D38" s="31" t="s">
        <v>53</v>
      </c>
      <c r="E38" s="32">
        <v>5000</v>
      </c>
      <c r="F38" s="52">
        <v>5000</v>
      </c>
      <c r="G38" s="52"/>
      <c r="H38" s="52"/>
      <c r="I38" s="53">
        <v>5000</v>
      </c>
      <c r="J38" s="53">
        <f t="shared" si="3"/>
        <v>10000</v>
      </c>
      <c r="K38" s="99"/>
      <c r="L38" s="99"/>
      <c r="M38" s="110"/>
      <c r="N38" s="53">
        <v>5000</v>
      </c>
      <c r="O38" s="138">
        <v>5000</v>
      </c>
      <c r="P38" s="53"/>
      <c r="Q38" s="53"/>
      <c r="R38" s="8"/>
    </row>
    <row r="39" spans="2:17" s="9" customFormat="1" ht="10.5" customHeight="1">
      <c r="B39" s="59" t="s">
        <v>530</v>
      </c>
      <c r="C39" s="59"/>
      <c r="D39" s="58" t="s">
        <v>531</v>
      </c>
      <c r="E39" s="170">
        <v>0</v>
      </c>
      <c r="F39" s="61">
        <v>0</v>
      </c>
      <c r="G39" s="61"/>
      <c r="H39" s="61"/>
      <c r="I39" s="62">
        <f>SUM(I44)</f>
        <v>-650</v>
      </c>
      <c r="J39" s="62">
        <f t="shared" si="3"/>
        <v>-650</v>
      </c>
      <c r="K39" s="97"/>
      <c r="L39" s="97"/>
      <c r="M39" s="171"/>
      <c r="N39" s="62">
        <f>SUM(N44)</f>
        <v>0</v>
      </c>
      <c r="O39" s="139">
        <v>1000</v>
      </c>
      <c r="P39" s="62"/>
      <c r="Q39" s="62"/>
    </row>
    <row r="40" spans="2:17" s="9" customFormat="1" ht="10.5" customHeight="1">
      <c r="B40" s="25">
        <v>9</v>
      </c>
      <c r="C40" s="25"/>
      <c r="D40" s="24" t="s">
        <v>345</v>
      </c>
      <c r="E40" s="26"/>
      <c r="F40" s="48"/>
      <c r="G40" s="48"/>
      <c r="H40" s="48"/>
      <c r="I40" s="49"/>
      <c r="J40" s="49"/>
      <c r="K40" s="98"/>
      <c r="L40" s="98"/>
      <c r="M40" s="113"/>
      <c r="N40" s="49"/>
      <c r="O40" s="137">
        <v>1000</v>
      </c>
      <c r="P40" s="49"/>
      <c r="Q40" s="49"/>
    </row>
    <row r="41" spans="2:17" s="9" customFormat="1" ht="10.5" customHeight="1">
      <c r="B41" s="25">
        <v>92</v>
      </c>
      <c r="C41" s="25"/>
      <c r="D41" s="24" t="s">
        <v>346</v>
      </c>
      <c r="E41" s="26"/>
      <c r="F41" s="48"/>
      <c r="G41" s="48"/>
      <c r="H41" s="48"/>
      <c r="I41" s="49"/>
      <c r="J41" s="49"/>
      <c r="K41" s="98"/>
      <c r="L41" s="98"/>
      <c r="M41" s="113"/>
      <c r="N41" s="49"/>
      <c r="O41" s="137">
        <v>1000</v>
      </c>
      <c r="P41" s="49"/>
      <c r="Q41" s="49"/>
    </row>
    <row r="42" spans="2:17" s="9" customFormat="1" ht="9" customHeight="1">
      <c r="B42" s="25">
        <v>922</v>
      </c>
      <c r="C42" s="25"/>
      <c r="D42" s="178" t="s">
        <v>347</v>
      </c>
      <c r="E42" s="26"/>
      <c r="F42" s="48"/>
      <c r="G42" s="48"/>
      <c r="H42" s="48"/>
      <c r="I42" s="49"/>
      <c r="J42" s="49"/>
      <c r="K42" s="98"/>
      <c r="L42" s="98"/>
      <c r="M42" s="113"/>
      <c r="N42" s="49"/>
      <c r="O42" s="137">
        <v>1000</v>
      </c>
      <c r="P42" s="49"/>
      <c r="Q42" s="49"/>
    </row>
    <row r="43" spans="2:17" s="9" customFormat="1" ht="10.5" customHeight="1" hidden="1">
      <c r="B43" s="25">
        <v>9221</v>
      </c>
      <c r="C43" s="25"/>
      <c r="D43" s="178" t="s">
        <v>533</v>
      </c>
      <c r="E43" s="26"/>
      <c r="F43" s="48"/>
      <c r="G43" s="48"/>
      <c r="H43" s="48"/>
      <c r="I43" s="49"/>
      <c r="J43" s="49"/>
      <c r="K43" s="98"/>
      <c r="L43" s="98"/>
      <c r="M43" s="113"/>
      <c r="N43" s="49"/>
      <c r="O43" s="137">
        <v>1000</v>
      </c>
      <c r="P43" s="49"/>
      <c r="Q43" s="49"/>
    </row>
    <row r="44" spans="2:17" s="10" customFormat="1" ht="13.5" customHeight="1" hidden="1">
      <c r="B44" s="28">
        <v>92211</v>
      </c>
      <c r="C44" s="28" t="s">
        <v>532</v>
      </c>
      <c r="D44" s="179" t="s">
        <v>534</v>
      </c>
      <c r="E44" s="29">
        <v>0</v>
      </c>
      <c r="F44" s="52">
        <v>0</v>
      </c>
      <c r="G44" s="52"/>
      <c r="H44" s="52"/>
      <c r="I44" s="53">
        <v>-650</v>
      </c>
      <c r="J44" s="53">
        <f>SUM(F44+I44)</f>
        <v>-650</v>
      </c>
      <c r="K44" s="99"/>
      <c r="L44" s="99"/>
      <c r="M44" s="114" t="s">
        <v>367</v>
      </c>
      <c r="N44" s="53">
        <v>0</v>
      </c>
      <c r="O44" s="138">
        <v>1000</v>
      </c>
      <c r="P44" s="53"/>
      <c r="Q44" s="53"/>
    </row>
    <row r="45" spans="2:17" ht="12.75">
      <c r="B45" s="184" t="s">
        <v>54</v>
      </c>
      <c r="C45" s="185"/>
      <c r="D45" s="186"/>
      <c r="E45" s="43">
        <v>532150</v>
      </c>
      <c r="F45" s="44">
        <f>SUM(F46)</f>
        <v>523400</v>
      </c>
      <c r="G45" s="44">
        <v>443400</v>
      </c>
      <c r="H45" s="44">
        <v>173400</v>
      </c>
      <c r="I45" s="45">
        <f>SUM(I46)</f>
        <v>-33800</v>
      </c>
      <c r="J45" s="45">
        <f>SUM(F45+I45)</f>
        <v>489600</v>
      </c>
      <c r="K45" s="100"/>
      <c r="L45" s="100"/>
      <c r="N45" s="45">
        <f aca="true" t="shared" si="5" ref="N45:Q46">SUM(N46)</f>
        <v>489600</v>
      </c>
      <c r="O45" s="136">
        <f t="shared" si="5"/>
        <v>362300</v>
      </c>
      <c r="P45" s="45">
        <f t="shared" si="5"/>
        <v>362300</v>
      </c>
      <c r="Q45" s="45">
        <f t="shared" si="5"/>
        <v>362300</v>
      </c>
    </row>
    <row r="46" spans="2:17" ht="12.75">
      <c r="B46" s="30" t="s">
        <v>20</v>
      </c>
      <c r="C46" s="30"/>
      <c r="D46" s="30" t="s">
        <v>21</v>
      </c>
      <c r="E46" s="34">
        <v>532150</v>
      </c>
      <c r="F46" s="48">
        <f>SUM(F47)</f>
        <v>523400</v>
      </c>
      <c r="G46" s="48">
        <v>443400</v>
      </c>
      <c r="H46" s="48">
        <v>173400</v>
      </c>
      <c r="I46" s="49">
        <f>SUM(I47)</f>
        <v>-33800</v>
      </c>
      <c r="J46" s="49">
        <f aca="true" t="shared" si="6" ref="J46:J55">SUM(F46+I46)</f>
        <v>489600</v>
      </c>
      <c r="K46" s="98"/>
      <c r="L46" s="98"/>
      <c r="N46" s="49">
        <f t="shared" si="5"/>
        <v>489600</v>
      </c>
      <c r="O46" s="137">
        <f t="shared" si="5"/>
        <v>362300</v>
      </c>
      <c r="P46" s="49">
        <f t="shared" si="5"/>
        <v>362300</v>
      </c>
      <c r="Q46" s="49">
        <f t="shared" si="5"/>
        <v>362300</v>
      </c>
    </row>
    <row r="47" spans="2:17" ht="24">
      <c r="B47" s="30" t="s">
        <v>55</v>
      </c>
      <c r="C47" s="30"/>
      <c r="D47" s="30" t="s">
        <v>56</v>
      </c>
      <c r="E47" s="34">
        <f>SUM(E48+E53)</f>
        <v>532150</v>
      </c>
      <c r="F47" s="48">
        <f>SUM(F48+F53)</f>
        <v>523400</v>
      </c>
      <c r="G47" s="48">
        <v>443400</v>
      </c>
      <c r="H47" s="48">
        <v>173400</v>
      </c>
      <c r="I47" s="49">
        <f>SUM(I48+I53)</f>
        <v>-33800</v>
      </c>
      <c r="J47" s="49">
        <f t="shared" si="6"/>
        <v>489600</v>
      </c>
      <c r="K47" s="98"/>
      <c r="L47" s="98"/>
      <c r="N47" s="49">
        <f>SUM(N48+N53)</f>
        <v>489600</v>
      </c>
      <c r="O47" s="137">
        <f>SUM(O48+O53)</f>
        <v>362300</v>
      </c>
      <c r="P47" s="49">
        <v>362300</v>
      </c>
      <c r="Q47" s="49">
        <v>362300</v>
      </c>
    </row>
    <row r="48" spans="2:17" ht="23.25" customHeight="1">
      <c r="B48" s="30" t="s">
        <v>57</v>
      </c>
      <c r="C48" s="30"/>
      <c r="D48" s="30" t="s">
        <v>58</v>
      </c>
      <c r="E48" s="34">
        <f>SUM(E49)</f>
        <v>93400</v>
      </c>
      <c r="F48" s="48">
        <f>SUM(F49)</f>
        <v>93400</v>
      </c>
      <c r="G48" s="48"/>
      <c r="H48" s="48"/>
      <c r="I48" s="49">
        <f>SUM(I49)</f>
        <v>14300</v>
      </c>
      <c r="J48" s="49">
        <f t="shared" si="6"/>
        <v>107700</v>
      </c>
      <c r="K48" s="98"/>
      <c r="L48" s="98"/>
      <c r="N48" s="49">
        <f>SUM(N49)</f>
        <v>107700</v>
      </c>
      <c r="O48" s="137">
        <f>SUM(O49)</f>
        <v>107700</v>
      </c>
      <c r="P48" s="49">
        <f>SUM(P49)</f>
        <v>0</v>
      </c>
      <c r="Q48" s="49">
        <f>SUM(Q49)</f>
        <v>0</v>
      </c>
    </row>
    <row r="49" spans="2:17" ht="24" hidden="1">
      <c r="B49" s="30" t="s">
        <v>59</v>
      </c>
      <c r="C49" s="30"/>
      <c r="D49" s="30" t="s">
        <v>60</v>
      </c>
      <c r="E49" s="34">
        <f>SUM(E50:E52)</f>
        <v>93400</v>
      </c>
      <c r="F49" s="48">
        <f>SUM(F50:F52)</f>
        <v>93400</v>
      </c>
      <c r="G49" s="48"/>
      <c r="H49" s="48"/>
      <c r="I49" s="49">
        <f>SUM(I50+I51+I52)</f>
        <v>14300</v>
      </c>
      <c r="J49" s="49">
        <f t="shared" si="6"/>
        <v>107700</v>
      </c>
      <c r="K49" s="98"/>
      <c r="L49" s="98"/>
      <c r="N49" s="49">
        <f>SUM(N50+N51+N52)</f>
        <v>107700</v>
      </c>
      <c r="O49" s="137">
        <f>SUM(O50+O51+O52)</f>
        <v>107700</v>
      </c>
      <c r="P49" s="49">
        <f>SUM(P50+P51+P52)</f>
        <v>0</v>
      </c>
      <c r="Q49" s="49">
        <f>SUM(Q50+Q51+Q52)</f>
        <v>0</v>
      </c>
    </row>
    <row r="50" spans="2:18" s="7" customFormat="1" ht="33.75" hidden="1">
      <c r="B50" s="31" t="s">
        <v>61</v>
      </c>
      <c r="C50" s="31" t="s">
        <v>62</v>
      </c>
      <c r="D50" s="31" t="s">
        <v>63</v>
      </c>
      <c r="E50" s="32">
        <v>41600</v>
      </c>
      <c r="F50" s="52">
        <v>41600</v>
      </c>
      <c r="G50" s="52"/>
      <c r="H50" s="52"/>
      <c r="I50" s="53">
        <v>6000</v>
      </c>
      <c r="J50" s="53">
        <f t="shared" si="6"/>
        <v>47600</v>
      </c>
      <c r="K50" s="99"/>
      <c r="L50" s="99"/>
      <c r="M50" s="112" t="s">
        <v>375</v>
      </c>
      <c r="N50" s="53">
        <v>47600</v>
      </c>
      <c r="O50" s="138">
        <v>47600</v>
      </c>
      <c r="P50" s="53"/>
      <c r="Q50" s="53"/>
      <c r="R50" s="124"/>
    </row>
    <row r="51" spans="2:18" s="7" customFormat="1" ht="12.75" hidden="1">
      <c r="B51" s="31" t="s">
        <v>64</v>
      </c>
      <c r="C51" s="31" t="s">
        <v>65</v>
      </c>
      <c r="D51" s="31" t="s">
        <v>66</v>
      </c>
      <c r="E51" s="32">
        <v>25600</v>
      </c>
      <c r="F51" s="52">
        <v>25600</v>
      </c>
      <c r="G51" s="52"/>
      <c r="H51" s="52"/>
      <c r="I51" s="53">
        <v>500</v>
      </c>
      <c r="J51" s="53">
        <f t="shared" si="6"/>
        <v>26100</v>
      </c>
      <c r="K51" s="99"/>
      <c r="L51" s="99"/>
      <c r="M51" s="107"/>
      <c r="N51" s="53">
        <v>26100</v>
      </c>
      <c r="O51" s="138">
        <v>26100</v>
      </c>
      <c r="P51" s="53"/>
      <c r="Q51" s="53"/>
      <c r="R51" s="124"/>
    </row>
    <row r="52" spans="2:18" s="7" customFormat="1" ht="12.75" hidden="1">
      <c r="B52" s="31" t="s">
        <v>64</v>
      </c>
      <c r="C52" s="31" t="s">
        <v>67</v>
      </c>
      <c r="D52" s="31" t="s">
        <v>68</v>
      </c>
      <c r="E52" s="32">
        <v>26200</v>
      </c>
      <c r="F52" s="52">
        <v>26200</v>
      </c>
      <c r="G52" s="52"/>
      <c r="H52" s="52"/>
      <c r="I52" s="53">
        <v>7800</v>
      </c>
      <c r="J52" s="53">
        <f t="shared" si="6"/>
        <v>34000</v>
      </c>
      <c r="K52" s="99">
        <v>31950</v>
      </c>
      <c r="L52" s="99"/>
      <c r="M52" s="107"/>
      <c r="N52" s="53">
        <v>34000</v>
      </c>
      <c r="O52" s="138">
        <v>34000</v>
      </c>
      <c r="P52" s="53"/>
      <c r="Q52" s="53"/>
      <c r="R52" s="124"/>
    </row>
    <row r="53" spans="2:17" ht="24">
      <c r="B53" s="30" t="s">
        <v>69</v>
      </c>
      <c r="C53" s="30"/>
      <c r="D53" s="30" t="s">
        <v>70</v>
      </c>
      <c r="E53" s="34">
        <v>438750</v>
      </c>
      <c r="F53" s="48">
        <v>430000</v>
      </c>
      <c r="G53" s="48"/>
      <c r="H53" s="48"/>
      <c r="I53" s="49">
        <f>SUM(I54)</f>
        <v>-48100</v>
      </c>
      <c r="J53" s="53">
        <f t="shared" si="6"/>
        <v>381900</v>
      </c>
      <c r="K53" s="98"/>
      <c r="L53" s="98"/>
      <c r="N53" s="49">
        <f aca="true" t="shared" si="7" ref="N53:Q54">SUM(N54)</f>
        <v>381900</v>
      </c>
      <c r="O53" s="137">
        <f t="shared" si="7"/>
        <v>254600</v>
      </c>
      <c r="P53" s="49">
        <f t="shared" si="7"/>
        <v>0</v>
      </c>
      <c r="Q53" s="49">
        <f t="shared" si="7"/>
        <v>0</v>
      </c>
    </row>
    <row r="54" spans="2:17" ht="24" hidden="1">
      <c r="B54" s="30" t="s">
        <v>71</v>
      </c>
      <c r="C54" s="30"/>
      <c r="D54" s="30" t="s">
        <v>72</v>
      </c>
      <c r="E54" s="34">
        <v>438750</v>
      </c>
      <c r="F54" s="48">
        <v>430000</v>
      </c>
      <c r="G54" s="48"/>
      <c r="H54" s="48"/>
      <c r="I54" s="49">
        <f>SUM(I55)</f>
        <v>-48100</v>
      </c>
      <c r="J54" s="53">
        <f t="shared" si="6"/>
        <v>381900</v>
      </c>
      <c r="K54" s="98"/>
      <c r="L54" s="98"/>
      <c r="N54" s="49">
        <f t="shared" si="7"/>
        <v>381900</v>
      </c>
      <c r="O54" s="137">
        <f t="shared" si="7"/>
        <v>254600</v>
      </c>
      <c r="P54" s="49">
        <f t="shared" si="7"/>
        <v>0</v>
      </c>
      <c r="Q54" s="49">
        <f t="shared" si="7"/>
        <v>0</v>
      </c>
    </row>
    <row r="55" spans="2:18" s="7" customFormat="1" ht="24" hidden="1">
      <c r="B55" s="31" t="s">
        <v>73</v>
      </c>
      <c r="C55" s="31" t="s">
        <v>74</v>
      </c>
      <c r="D55" s="31" t="s">
        <v>75</v>
      </c>
      <c r="E55" s="32">
        <v>438750</v>
      </c>
      <c r="F55" s="52">
        <v>430000</v>
      </c>
      <c r="G55" s="63">
        <v>350000</v>
      </c>
      <c r="H55" s="63">
        <v>80000</v>
      </c>
      <c r="I55" s="53">
        <v>-48100</v>
      </c>
      <c r="J55" s="53">
        <f t="shared" si="6"/>
        <v>381900</v>
      </c>
      <c r="K55" s="99"/>
      <c r="L55" s="99"/>
      <c r="M55" s="107"/>
      <c r="N55" s="53">
        <v>381900</v>
      </c>
      <c r="O55" s="138">
        <v>254600</v>
      </c>
      <c r="P55" s="53"/>
      <c r="Q55" s="53"/>
      <c r="R55" s="124"/>
    </row>
    <row r="56" spans="2:17" s="8" customFormat="1" ht="12">
      <c r="B56" s="22" t="s">
        <v>526</v>
      </c>
      <c r="C56" s="22"/>
      <c r="D56" s="22"/>
      <c r="E56" s="23">
        <v>2000</v>
      </c>
      <c r="F56" s="44">
        <v>2000</v>
      </c>
      <c r="G56" s="44">
        <v>2000</v>
      </c>
      <c r="H56" s="44">
        <v>2000</v>
      </c>
      <c r="I56" s="45" t="e">
        <f>SUM(I57)</f>
        <v>#REF!</v>
      </c>
      <c r="J56" s="45" t="e">
        <f>SUM(F56+I56)</f>
        <v>#REF!</v>
      </c>
      <c r="K56" s="100"/>
      <c r="L56" s="100"/>
      <c r="M56" s="110"/>
      <c r="N56" s="45" t="e">
        <f aca="true" t="shared" si="8" ref="N56:Q58">SUM(N57)</f>
        <v>#REF!</v>
      </c>
      <c r="O56" s="136">
        <v>5000</v>
      </c>
      <c r="P56" s="45">
        <f t="shared" si="8"/>
        <v>5000</v>
      </c>
      <c r="Q56" s="45">
        <f t="shared" si="8"/>
        <v>5000</v>
      </c>
    </row>
    <row r="57" spans="2:17" s="9" customFormat="1" ht="12">
      <c r="B57" s="25">
        <v>6</v>
      </c>
      <c r="C57" s="25"/>
      <c r="D57" s="24" t="s">
        <v>76</v>
      </c>
      <c r="E57" s="26">
        <v>2000</v>
      </c>
      <c r="F57" s="48">
        <v>2000</v>
      </c>
      <c r="G57" s="48">
        <v>2000</v>
      </c>
      <c r="H57" s="48">
        <v>2000</v>
      </c>
      <c r="I57" s="49" t="e">
        <f>SUM(I58)</f>
        <v>#REF!</v>
      </c>
      <c r="J57" s="49" t="e">
        <f aca="true" t="shared" si="9" ref="J57:J62">SUM(F57+I57)</f>
        <v>#REF!</v>
      </c>
      <c r="K57" s="98"/>
      <c r="L57" s="98"/>
      <c r="M57" s="113"/>
      <c r="N57" s="49" t="e">
        <f t="shared" si="8"/>
        <v>#REF!</v>
      </c>
      <c r="O57" s="137">
        <v>5000</v>
      </c>
      <c r="P57" s="49">
        <f t="shared" si="8"/>
        <v>5000</v>
      </c>
      <c r="Q57" s="49">
        <f t="shared" si="8"/>
        <v>5000</v>
      </c>
    </row>
    <row r="58" spans="2:17" s="9" customFormat="1" ht="12">
      <c r="B58" s="25">
        <v>66</v>
      </c>
      <c r="C58" s="25"/>
      <c r="D58" s="24" t="s">
        <v>77</v>
      </c>
      <c r="E58" s="26">
        <v>2000</v>
      </c>
      <c r="F58" s="48">
        <v>2000</v>
      </c>
      <c r="G58" s="48">
        <v>2000</v>
      </c>
      <c r="H58" s="48">
        <v>2000</v>
      </c>
      <c r="I58" s="49" t="e">
        <f>SUM(I59)</f>
        <v>#REF!</v>
      </c>
      <c r="J58" s="49" t="e">
        <f t="shared" si="9"/>
        <v>#REF!</v>
      </c>
      <c r="K58" s="98"/>
      <c r="L58" s="98"/>
      <c r="M58" s="113"/>
      <c r="N58" s="49" t="e">
        <f t="shared" si="8"/>
        <v>#REF!</v>
      </c>
      <c r="O58" s="137">
        <v>5000</v>
      </c>
      <c r="P58" s="49">
        <v>5000</v>
      </c>
      <c r="Q58" s="49">
        <v>5000</v>
      </c>
    </row>
    <row r="59" spans="2:17" s="9" customFormat="1" ht="11.25" customHeight="1">
      <c r="B59" s="25">
        <v>663</v>
      </c>
      <c r="C59" s="25"/>
      <c r="D59" s="24" t="s">
        <v>78</v>
      </c>
      <c r="E59" s="26">
        <v>2000</v>
      </c>
      <c r="F59" s="48">
        <v>2000</v>
      </c>
      <c r="G59" s="48"/>
      <c r="H59" s="48"/>
      <c r="I59" s="49" t="e">
        <f>SUM(I60+#REF!)</f>
        <v>#REF!</v>
      </c>
      <c r="J59" s="49" t="e">
        <f t="shared" si="9"/>
        <v>#REF!</v>
      </c>
      <c r="K59" s="98"/>
      <c r="L59" s="98"/>
      <c r="M59" s="113"/>
      <c r="N59" s="49" t="e">
        <f>SUM(N60+#REF!)</f>
        <v>#REF!</v>
      </c>
      <c r="O59" s="137">
        <v>5000</v>
      </c>
      <c r="P59" s="49">
        <v>5000</v>
      </c>
      <c r="Q59" s="49">
        <v>5000</v>
      </c>
    </row>
    <row r="60" spans="2:17" s="9" customFormat="1" ht="12" hidden="1">
      <c r="B60" s="25">
        <v>6631</v>
      </c>
      <c r="C60" s="25"/>
      <c r="D60" s="24" t="s">
        <v>79</v>
      </c>
      <c r="E60" s="26">
        <v>2000</v>
      </c>
      <c r="F60" s="48">
        <v>2000</v>
      </c>
      <c r="G60" s="48"/>
      <c r="H60" s="48"/>
      <c r="I60" s="49">
        <f>SUM(I61+I62)</f>
        <v>650</v>
      </c>
      <c r="J60" s="49">
        <f t="shared" si="9"/>
        <v>2650</v>
      </c>
      <c r="K60" s="98"/>
      <c r="L60" s="98"/>
      <c r="M60" s="113"/>
      <c r="N60" s="49">
        <f>SUM(N61+N62)</f>
        <v>2000</v>
      </c>
      <c r="O60" s="137">
        <v>5000</v>
      </c>
      <c r="P60" s="49">
        <f>SUM(P61+P62)</f>
        <v>0</v>
      </c>
      <c r="Q60" s="49">
        <f>SUM(Q61+Q62)</f>
        <v>0</v>
      </c>
    </row>
    <row r="61" spans="2:17" s="10" customFormat="1" ht="12" hidden="1">
      <c r="B61" s="28">
        <v>66313</v>
      </c>
      <c r="C61" s="28" t="s">
        <v>80</v>
      </c>
      <c r="D61" s="27" t="s">
        <v>81</v>
      </c>
      <c r="E61" s="29">
        <v>2000</v>
      </c>
      <c r="F61" s="52">
        <v>2000</v>
      </c>
      <c r="G61" s="52"/>
      <c r="H61" s="52"/>
      <c r="I61" s="53">
        <v>0</v>
      </c>
      <c r="J61" s="53">
        <f t="shared" si="9"/>
        <v>2000</v>
      </c>
      <c r="K61" s="99"/>
      <c r="L61" s="99"/>
      <c r="M61" s="114"/>
      <c r="N61" s="53">
        <v>0</v>
      </c>
      <c r="O61" s="138">
        <v>0</v>
      </c>
      <c r="P61" s="53"/>
      <c r="Q61" s="53"/>
    </row>
    <row r="62" spans="2:17" s="10" customFormat="1" ht="14.25" customHeight="1" hidden="1">
      <c r="B62" s="28">
        <v>66314</v>
      </c>
      <c r="C62" s="28" t="s">
        <v>424</v>
      </c>
      <c r="D62" s="27" t="s">
        <v>353</v>
      </c>
      <c r="E62" s="29"/>
      <c r="F62" s="52">
        <v>0</v>
      </c>
      <c r="G62" s="52"/>
      <c r="H62" s="52"/>
      <c r="I62" s="53">
        <v>650</v>
      </c>
      <c r="J62" s="53">
        <f t="shared" si="9"/>
        <v>650</v>
      </c>
      <c r="K62" s="99">
        <v>650</v>
      </c>
      <c r="L62" s="99"/>
      <c r="M62" s="115"/>
      <c r="N62" s="53">
        <v>2000</v>
      </c>
      <c r="O62" s="138">
        <v>5000</v>
      </c>
      <c r="P62" s="53"/>
      <c r="Q62" s="53"/>
    </row>
    <row r="63" spans="2:18" s="11" customFormat="1" ht="60">
      <c r="B63" s="20" t="s">
        <v>3</v>
      </c>
      <c r="C63" s="20" t="s">
        <v>4</v>
      </c>
      <c r="D63" s="20" t="s">
        <v>82</v>
      </c>
      <c r="E63" s="20" t="s">
        <v>83</v>
      </c>
      <c r="F63" s="20" t="s">
        <v>84</v>
      </c>
      <c r="G63" s="20" t="s">
        <v>85</v>
      </c>
      <c r="H63" s="20" t="s">
        <v>9</v>
      </c>
      <c r="I63" s="37" t="s">
        <v>337</v>
      </c>
      <c r="J63" s="37" t="s">
        <v>338</v>
      </c>
      <c r="K63" s="92"/>
      <c r="L63" s="92"/>
      <c r="M63" s="111"/>
      <c r="N63" s="37" t="s">
        <v>408</v>
      </c>
      <c r="O63" s="134" t="s">
        <v>409</v>
      </c>
      <c r="P63" s="37" t="s">
        <v>410</v>
      </c>
      <c r="Q63" s="37" t="s">
        <v>411</v>
      </c>
      <c r="R63" s="162" t="s">
        <v>395</v>
      </c>
    </row>
    <row r="64" spans="2:17" ht="12.75">
      <c r="B64" s="193" t="s">
        <v>426</v>
      </c>
      <c r="C64" s="194"/>
      <c r="D64" s="195"/>
      <c r="E64" s="64">
        <f aca="true" t="shared" si="10" ref="E64:I65">SUM(E65)</f>
        <v>8015000</v>
      </c>
      <c r="F64" s="64">
        <f t="shared" si="10"/>
        <v>8235400</v>
      </c>
      <c r="G64" s="64">
        <f t="shared" si="10"/>
        <v>8155400</v>
      </c>
      <c r="H64" s="64">
        <f t="shared" si="10"/>
        <v>7885400</v>
      </c>
      <c r="I64" s="65" t="e">
        <f t="shared" si="10"/>
        <v>#REF!</v>
      </c>
      <c r="J64" s="65" t="e">
        <f>SUM(F64+I64)</f>
        <v>#REF!</v>
      </c>
      <c r="K64" s="101"/>
      <c r="L64" s="101"/>
      <c r="N64" s="65" t="e">
        <f aca="true" t="shared" si="11" ref="N64:Q65">SUM(N65)</f>
        <v>#REF!</v>
      </c>
      <c r="O64" s="140">
        <f t="shared" si="11"/>
        <v>8496050</v>
      </c>
      <c r="P64" s="65">
        <f t="shared" si="11"/>
        <v>8455050</v>
      </c>
      <c r="Q64" s="65">
        <f t="shared" si="11"/>
        <v>8455050</v>
      </c>
    </row>
    <row r="65" spans="2:17" ht="12.75">
      <c r="B65" s="193" t="s">
        <v>86</v>
      </c>
      <c r="C65" s="194"/>
      <c r="D65" s="195"/>
      <c r="E65" s="64">
        <f t="shared" si="10"/>
        <v>8015000</v>
      </c>
      <c r="F65" s="64">
        <f t="shared" si="10"/>
        <v>8235400</v>
      </c>
      <c r="G65" s="64">
        <f t="shared" si="10"/>
        <v>8155400</v>
      </c>
      <c r="H65" s="64">
        <f t="shared" si="10"/>
        <v>7885400</v>
      </c>
      <c r="I65" s="65" t="e">
        <f t="shared" si="10"/>
        <v>#REF!</v>
      </c>
      <c r="J65" s="65" t="e">
        <f aca="true" t="shared" si="12" ref="J65:J132">SUM(F65+I65)</f>
        <v>#REF!</v>
      </c>
      <c r="K65" s="101"/>
      <c r="L65" s="101"/>
      <c r="N65" s="65" t="e">
        <f t="shared" si="11"/>
        <v>#REF!</v>
      </c>
      <c r="O65" s="140">
        <f t="shared" si="11"/>
        <v>8496050</v>
      </c>
      <c r="P65" s="65">
        <f t="shared" si="11"/>
        <v>8455050</v>
      </c>
      <c r="Q65" s="65">
        <f t="shared" si="11"/>
        <v>8455050</v>
      </c>
    </row>
    <row r="66" spans="2:17" ht="12.75">
      <c r="B66" s="196" t="s">
        <v>87</v>
      </c>
      <c r="C66" s="197"/>
      <c r="D66" s="198"/>
      <c r="E66" s="66">
        <f>SUM(E67+E225+E248)</f>
        <v>8015000</v>
      </c>
      <c r="F66" s="66">
        <f>SUM(F67+F225+F248+F259)</f>
        <v>8235400</v>
      </c>
      <c r="G66" s="66">
        <f>SUM(G67+G225+G248+G259)</f>
        <v>8155400</v>
      </c>
      <c r="H66" s="66">
        <f>SUM(H67+H225+H248+H259)</f>
        <v>7885400</v>
      </c>
      <c r="I66" s="67" t="e">
        <f>SUM(I67+I225+I248+I259)</f>
        <v>#REF!</v>
      </c>
      <c r="J66" s="87" t="e">
        <f t="shared" si="12"/>
        <v>#REF!</v>
      </c>
      <c r="K66" s="102"/>
      <c r="L66" s="102"/>
      <c r="M66" s="109" t="e">
        <f>SUM(M68+M225+M248+M259)</f>
        <v>#REF!</v>
      </c>
      <c r="N66" s="67" t="e">
        <f>SUM(N67+N225+N248+N259)</f>
        <v>#REF!</v>
      </c>
      <c r="O66" s="141">
        <f>SUM(O67+O225+O259)</f>
        <v>8496050</v>
      </c>
      <c r="P66" s="67">
        <f>SUM(P67+P225+P259)</f>
        <v>8455050</v>
      </c>
      <c r="Q66" s="67">
        <f>SUM(Q67+Q225+Q259)</f>
        <v>8455050</v>
      </c>
    </row>
    <row r="67" spans="2:17" ht="12.75">
      <c r="B67" s="181" t="s">
        <v>88</v>
      </c>
      <c r="C67" s="182"/>
      <c r="D67" s="183"/>
      <c r="E67" s="56">
        <f>SUM(E68)</f>
        <v>7537600</v>
      </c>
      <c r="F67" s="56">
        <f>SUM(F68)</f>
        <v>7766900</v>
      </c>
      <c r="G67" s="56">
        <f>SUM(G68)</f>
        <v>7766900</v>
      </c>
      <c r="H67" s="56">
        <f>SUM(H68)</f>
        <v>7766900</v>
      </c>
      <c r="I67" s="57">
        <f>SUM(I68)</f>
        <v>937686</v>
      </c>
      <c r="J67" s="65">
        <f t="shared" si="12"/>
        <v>8704586</v>
      </c>
      <c r="K67" s="101"/>
      <c r="L67" s="101"/>
      <c r="N67" s="57">
        <f>SUM(N68)</f>
        <v>8603384</v>
      </c>
      <c r="O67" s="135">
        <f>SUM(O68)</f>
        <v>8167600</v>
      </c>
      <c r="P67" s="57">
        <f>SUM(P68)</f>
        <v>8166600</v>
      </c>
      <c r="Q67" s="57">
        <f>SUM(Q68)</f>
        <v>8166600</v>
      </c>
    </row>
    <row r="68" spans="2:17" ht="12.75">
      <c r="B68" s="181" t="s">
        <v>89</v>
      </c>
      <c r="C68" s="182"/>
      <c r="D68" s="183"/>
      <c r="E68" s="56">
        <f>SUM(E69+E88+E94+E206+E219)</f>
        <v>7537600</v>
      </c>
      <c r="F68" s="56">
        <f>SUM(F69+F88+F94+F200+F206+F219)</f>
        <v>7766900</v>
      </c>
      <c r="G68" s="56">
        <f>SUM(G69+G88+G94+G200+G206+G219)</f>
        <v>7766900</v>
      </c>
      <c r="H68" s="56">
        <f>SUM(H69+H88+H94+H200+H206+H219)</f>
        <v>7766900</v>
      </c>
      <c r="I68" s="57">
        <f>SUM(I69+I88+I94+I200+I206+I219)</f>
        <v>937686</v>
      </c>
      <c r="J68" s="65">
        <f t="shared" si="12"/>
        <v>8704586</v>
      </c>
      <c r="K68" s="101"/>
      <c r="L68" s="101"/>
      <c r="M68" s="109">
        <f>SUM(J69+J88+J94+J200+J206+J219)</f>
        <v>8704586</v>
      </c>
      <c r="N68" s="57">
        <f>SUM(N69+N88+N94+N200+N206+N219)</f>
        <v>8603384</v>
      </c>
      <c r="O68" s="135">
        <f>SUM(O69+O88+O94+O200+O206+O219)</f>
        <v>8167600</v>
      </c>
      <c r="P68" s="57">
        <f>SUM(P69+P88+P94+P200+P206+P219)</f>
        <v>8166600</v>
      </c>
      <c r="Q68" s="57">
        <f>SUM(Q69+Q88+Q94+Q200+Q206+Q219)</f>
        <v>8166600</v>
      </c>
    </row>
    <row r="69" spans="2:17" ht="12.75">
      <c r="B69" s="187" t="s">
        <v>90</v>
      </c>
      <c r="C69" s="188"/>
      <c r="D69" s="189"/>
      <c r="E69" s="68">
        <v>5690600</v>
      </c>
      <c r="F69" s="68">
        <f>SUM(F70)</f>
        <v>5690000</v>
      </c>
      <c r="G69" s="68">
        <v>5690000</v>
      </c>
      <c r="H69" s="68">
        <v>5690000</v>
      </c>
      <c r="I69" s="69">
        <f>SUM(I70)</f>
        <v>675700</v>
      </c>
      <c r="J69" s="88">
        <f t="shared" si="12"/>
        <v>6365700</v>
      </c>
      <c r="K69" s="103"/>
      <c r="L69" s="103"/>
      <c r="N69" s="69">
        <f>SUM(N70)</f>
        <v>6365700</v>
      </c>
      <c r="O69" s="142">
        <f>SUM(O70)</f>
        <v>6000000</v>
      </c>
      <c r="P69" s="69">
        <f>SUM(P70)</f>
        <v>6000000</v>
      </c>
      <c r="Q69" s="69">
        <f>SUM(Q70)</f>
        <v>6000000</v>
      </c>
    </row>
    <row r="70" spans="2:17" ht="12.75">
      <c r="B70" s="30" t="s">
        <v>91</v>
      </c>
      <c r="C70" s="30"/>
      <c r="D70" s="30" t="s">
        <v>92</v>
      </c>
      <c r="E70" s="34">
        <v>5690600</v>
      </c>
      <c r="F70" s="34">
        <f>SUM(F71)</f>
        <v>5690000</v>
      </c>
      <c r="G70" s="34">
        <v>5690000</v>
      </c>
      <c r="H70" s="34">
        <v>5690000</v>
      </c>
      <c r="I70" s="39">
        <f>SUM(I71+I84)</f>
        <v>675700</v>
      </c>
      <c r="J70" s="39">
        <f t="shared" si="12"/>
        <v>6365700</v>
      </c>
      <c r="K70" s="96"/>
      <c r="L70" s="96"/>
      <c r="N70" s="39">
        <f>SUM(N71+N84)</f>
        <v>6365700</v>
      </c>
      <c r="O70" s="143">
        <f>SUM(O71+O84)</f>
        <v>6000000</v>
      </c>
      <c r="P70" s="39">
        <f>SUM(P71+P84)</f>
        <v>6000000</v>
      </c>
      <c r="Q70" s="39">
        <f>SUM(Q71+Q84)</f>
        <v>6000000</v>
      </c>
    </row>
    <row r="71" spans="2:17" ht="12.75">
      <c r="B71" s="30" t="s">
        <v>93</v>
      </c>
      <c r="C71" s="30"/>
      <c r="D71" s="30" t="s">
        <v>94</v>
      </c>
      <c r="E71" s="34">
        <v>5690600</v>
      </c>
      <c r="F71" s="34">
        <f>SUM(F72+F75+F81)</f>
        <v>5690000</v>
      </c>
      <c r="G71" s="34">
        <v>5690000</v>
      </c>
      <c r="H71" s="34">
        <v>5690000</v>
      </c>
      <c r="I71" s="39">
        <f>SUM(I72+I75+I81)</f>
        <v>675700</v>
      </c>
      <c r="J71" s="39">
        <f t="shared" si="12"/>
        <v>6365700</v>
      </c>
      <c r="K71" s="96"/>
      <c r="L71" s="96"/>
      <c r="N71" s="39">
        <f>SUM(N72+N75+N81)</f>
        <v>6365700</v>
      </c>
      <c r="O71" s="143">
        <f>SUM(O72+O75+O81)</f>
        <v>6000000</v>
      </c>
      <c r="P71" s="39">
        <v>6000000</v>
      </c>
      <c r="Q71" s="39">
        <v>6000000</v>
      </c>
    </row>
    <row r="72" spans="2:17" ht="12" customHeight="1">
      <c r="B72" s="30" t="s">
        <v>95</v>
      </c>
      <c r="C72" s="30"/>
      <c r="D72" s="30" t="s">
        <v>96</v>
      </c>
      <c r="E72" s="34">
        <v>4617000</v>
      </c>
      <c r="F72" s="34">
        <f>SUM(F73)</f>
        <v>4648000</v>
      </c>
      <c r="G72" s="34"/>
      <c r="H72" s="34"/>
      <c r="I72" s="39">
        <f>SUM(I73)</f>
        <v>590000</v>
      </c>
      <c r="J72" s="39">
        <f t="shared" si="12"/>
        <v>5238000</v>
      </c>
      <c r="K72" s="96"/>
      <c r="L72" s="96"/>
      <c r="N72" s="39">
        <f aca="true" t="shared" si="13" ref="N72:Q73">SUM(N73)</f>
        <v>5238000</v>
      </c>
      <c r="O72" s="143">
        <f t="shared" si="13"/>
        <v>4901100</v>
      </c>
      <c r="P72" s="39">
        <f t="shared" si="13"/>
        <v>0</v>
      </c>
      <c r="Q72" s="39">
        <f t="shared" si="13"/>
        <v>0</v>
      </c>
    </row>
    <row r="73" spans="2:17" ht="12.75" hidden="1">
      <c r="B73" s="30" t="s">
        <v>97</v>
      </c>
      <c r="C73" s="30"/>
      <c r="D73" s="30" t="s">
        <v>98</v>
      </c>
      <c r="E73" s="34">
        <v>4617000</v>
      </c>
      <c r="F73" s="34">
        <f>SUM(F74)</f>
        <v>4648000</v>
      </c>
      <c r="G73" s="34"/>
      <c r="H73" s="34"/>
      <c r="I73" s="39">
        <f>SUM(I74)</f>
        <v>590000</v>
      </c>
      <c r="J73" s="39">
        <f t="shared" si="12"/>
        <v>5238000</v>
      </c>
      <c r="K73" s="96"/>
      <c r="L73" s="96"/>
      <c r="N73" s="39">
        <f t="shared" si="13"/>
        <v>5238000</v>
      </c>
      <c r="O73" s="143">
        <f t="shared" si="13"/>
        <v>4901100</v>
      </c>
      <c r="P73" s="39">
        <f t="shared" si="13"/>
        <v>0</v>
      </c>
      <c r="Q73" s="39">
        <f t="shared" si="13"/>
        <v>0</v>
      </c>
    </row>
    <row r="74" spans="2:18" s="15" customFormat="1" ht="12.75" hidden="1">
      <c r="B74" s="31" t="s">
        <v>99</v>
      </c>
      <c r="C74" s="31" t="s">
        <v>427</v>
      </c>
      <c r="D74" s="31" t="s">
        <v>100</v>
      </c>
      <c r="E74" s="32">
        <v>4617000</v>
      </c>
      <c r="F74" s="32">
        <v>4648000</v>
      </c>
      <c r="G74" s="32"/>
      <c r="H74" s="32"/>
      <c r="I74" s="38">
        <v>590000</v>
      </c>
      <c r="J74" s="38">
        <f t="shared" si="12"/>
        <v>5238000</v>
      </c>
      <c r="K74" s="40">
        <v>3730741.52</v>
      </c>
      <c r="L74" s="40"/>
      <c r="M74" s="110" t="s">
        <v>404</v>
      </c>
      <c r="N74" s="38">
        <v>5238000</v>
      </c>
      <c r="O74" s="144">
        <v>4901100</v>
      </c>
      <c r="P74" s="38"/>
      <c r="Q74" s="38"/>
      <c r="R74" s="130" t="s">
        <v>541</v>
      </c>
    </row>
    <row r="75" spans="2:17" ht="10.5" customHeight="1">
      <c r="B75" s="30" t="s">
        <v>101</v>
      </c>
      <c r="C75" s="30"/>
      <c r="D75" s="30" t="s">
        <v>102</v>
      </c>
      <c r="E75" s="34">
        <v>303600</v>
      </c>
      <c r="F75" s="34">
        <f>SUM(F76)</f>
        <v>277000</v>
      </c>
      <c r="G75" s="34"/>
      <c r="H75" s="34"/>
      <c r="I75" s="39">
        <f>SUM(I76)</f>
        <v>111700</v>
      </c>
      <c r="J75" s="39">
        <f t="shared" si="12"/>
        <v>388700</v>
      </c>
      <c r="K75" s="96"/>
      <c r="L75" s="96"/>
      <c r="N75" s="39">
        <f>SUM(N76)</f>
        <v>388700</v>
      </c>
      <c r="O75" s="143">
        <f>SUM(O76)</f>
        <v>362900</v>
      </c>
      <c r="P75" s="39">
        <f>SUM(P76)</f>
        <v>0</v>
      </c>
      <c r="Q75" s="39">
        <f>SUM(Q76)</f>
        <v>0</v>
      </c>
    </row>
    <row r="76" spans="2:17" ht="12.75" hidden="1">
      <c r="B76" s="30" t="s">
        <v>103</v>
      </c>
      <c r="C76" s="30"/>
      <c r="D76" s="30" t="s">
        <v>102</v>
      </c>
      <c r="E76" s="34">
        <v>303600</v>
      </c>
      <c r="F76" s="34">
        <f>SUM(F80+F79+F78+F77)</f>
        <v>277000</v>
      </c>
      <c r="G76" s="34"/>
      <c r="H76" s="34"/>
      <c r="I76" s="39">
        <f>SUM(I77+I78+I79+I80)</f>
        <v>111700</v>
      </c>
      <c r="J76" s="39">
        <f t="shared" si="12"/>
        <v>388700</v>
      </c>
      <c r="K76" s="96"/>
      <c r="L76" s="96"/>
      <c r="N76" s="39">
        <f>SUM(N77+N78+N79+N80)</f>
        <v>388700</v>
      </c>
      <c r="O76" s="143">
        <f>SUM(O77+O78+O79+O80)</f>
        <v>362900</v>
      </c>
      <c r="P76" s="39">
        <f>SUM(P77+P78+P79+P80)</f>
        <v>0</v>
      </c>
      <c r="Q76" s="39">
        <f>SUM(Q77+Q78+Q79+Q80)</f>
        <v>0</v>
      </c>
    </row>
    <row r="77" spans="2:18" s="15" customFormat="1" ht="15" customHeight="1" hidden="1">
      <c r="B77" s="31" t="s">
        <v>104</v>
      </c>
      <c r="C77" s="31" t="s">
        <v>428</v>
      </c>
      <c r="D77" s="31" t="s">
        <v>413</v>
      </c>
      <c r="E77" s="32">
        <v>65000</v>
      </c>
      <c r="F77" s="32">
        <v>64000</v>
      </c>
      <c r="G77" s="32"/>
      <c r="H77" s="32"/>
      <c r="I77" s="38">
        <v>41000</v>
      </c>
      <c r="J77" s="38">
        <f t="shared" si="12"/>
        <v>105000</v>
      </c>
      <c r="K77" s="40">
        <v>5352.75</v>
      </c>
      <c r="L77" s="40"/>
      <c r="M77" s="110" t="s">
        <v>383</v>
      </c>
      <c r="N77" s="38">
        <v>105000</v>
      </c>
      <c r="O77" s="144">
        <v>103500</v>
      </c>
      <c r="P77" s="38"/>
      <c r="Q77" s="38"/>
      <c r="R77" s="8"/>
    </row>
    <row r="78" spans="2:18" s="15" customFormat="1" ht="14.25" customHeight="1" hidden="1">
      <c r="B78" s="31" t="s">
        <v>106</v>
      </c>
      <c r="C78" s="31" t="s">
        <v>429</v>
      </c>
      <c r="D78" s="31" t="s">
        <v>107</v>
      </c>
      <c r="E78" s="32">
        <v>101800</v>
      </c>
      <c r="F78" s="32">
        <v>76000</v>
      </c>
      <c r="G78" s="32"/>
      <c r="H78" s="32"/>
      <c r="I78" s="38">
        <v>59400</v>
      </c>
      <c r="J78" s="38">
        <f t="shared" si="12"/>
        <v>135400</v>
      </c>
      <c r="K78" s="40">
        <v>23603.07</v>
      </c>
      <c r="L78" s="40"/>
      <c r="M78" s="114" t="s">
        <v>364</v>
      </c>
      <c r="N78" s="38">
        <v>135400</v>
      </c>
      <c r="O78" s="144">
        <v>114500</v>
      </c>
      <c r="P78" s="38"/>
      <c r="Q78" s="38"/>
      <c r="R78" s="8" t="s">
        <v>415</v>
      </c>
    </row>
    <row r="79" spans="2:18" s="15" customFormat="1" ht="13.5" customHeight="1" hidden="1">
      <c r="B79" s="31" t="s">
        <v>108</v>
      </c>
      <c r="C79" s="31" t="s">
        <v>430</v>
      </c>
      <c r="D79" s="31" t="s">
        <v>109</v>
      </c>
      <c r="E79" s="32">
        <v>102000</v>
      </c>
      <c r="F79" s="32">
        <v>102000</v>
      </c>
      <c r="G79" s="32"/>
      <c r="H79" s="32"/>
      <c r="I79" s="38">
        <v>5250</v>
      </c>
      <c r="J79" s="38">
        <f t="shared" si="12"/>
        <v>107250</v>
      </c>
      <c r="K79" s="40">
        <v>98974.8</v>
      </c>
      <c r="L79" s="40"/>
      <c r="M79" s="114" t="s">
        <v>384</v>
      </c>
      <c r="N79" s="38">
        <v>107250</v>
      </c>
      <c r="O79" s="144">
        <v>103500</v>
      </c>
      <c r="P79" s="38"/>
      <c r="Q79" s="38"/>
      <c r="R79" s="8"/>
    </row>
    <row r="80" spans="2:18" s="15" customFormat="1" ht="15" customHeight="1" hidden="1">
      <c r="B80" s="31" t="s">
        <v>110</v>
      </c>
      <c r="C80" s="31" t="s">
        <v>431</v>
      </c>
      <c r="D80" s="31" t="s">
        <v>414</v>
      </c>
      <c r="E80" s="32">
        <v>34800</v>
      </c>
      <c r="F80" s="32">
        <v>35000</v>
      </c>
      <c r="G80" s="32"/>
      <c r="H80" s="32"/>
      <c r="I80" s="38">
        <v>6050</v>
      </c>
      <c r="J80" s="38">
        <f t="shared" si="12"/>
        <v>41050</v>
      </c>
      <c r="K80" s="40">
        <v>41040</v>
      </c>
      <c r="L80" s="40"/>
      <c r="M80" s="114" t="s">
        <v>399</v>
      </c>
      <c r="N80" s="38">
        <v>41050</v>
      </c>
      <c r="O80" s="144">
        <v>41400</v>
      </c>
      <c r="P80" s="38"/>
      <c r="Q80" s="38"/>
      <c r="R80" s="8"/>
    </row>
    <row r="81" spans="2:17" ht="11.25" customHeight="1">
      <c r="B81" s="30" t="s">
        <v>112</v>
      </c>
      <c r="C81" s="30"/>
      <c r="D81" s="30" t="s">
        <v>113</v>
      </c>
      <c r="E81" s="34">
        <v>770000</v>
      </c>
      <c r="F81" s="34">
        <f>SUM(F82)</f>
        <v>765000</v>
      </c>
      <c r="G81" s="34"/>
      <c r="H81" s="34"/>
      <c r="I81" s="39">
        <f>SUM(I82)</f>
        <v>-26000</v>
      </c>
      <c r="J81" s="39">
        <f t="shared" si="12"/>
        <v>739000</v>
      </c>
      <c r="K81" s="96"/>
      <c r="L81" s="96"/>
      <c r="N81" s="39">
        <f aca="true" t="shared" si="14" ref="N81:Q82">SUM(N82)</f>
        <v>739000</v>
      </c>
      <c r="O81" s="143">
        <f t="shared" si="14"/>
        <v>736000</v>
      </c>
      <c r="P81" s="39">
        <f t="shared" si="14"/>
        <v>0</v>
      </c>
      <c r="Q81" s="39">
        <f t="shared" si="14"/>
        <v>0</v>
      </c>
    </row>
    <row r="82" spans="2:17" ht="12.75" hidden="1">
      <c r="B82" s="30" t="s">
        <v>114</v>
      </c>
      <c r="C82" s="30"/>
      <c r="D82" s="30" t="s">
        <v>115</v>
      </c>
      <c r="E82" s="34">
        <v>770000</v>
      </c>
      <c r="F82" s="34">
        <f>SUM(F83)</f>
        <v>765000</v>
      </c>
      <c r="G82" s="34"/>
      <c r="H82" s="34"/>
      <c r="I82" s="39">
        <f>SUM(I83)</f>
        <v>-26000</v>
      </c>
      <c r="J82" s="39">
        <f t="shared" si="12"/>
        <v>739000</v>
      </c>
      <c r="K82" s="96"/>
      <c r="L82" s="96"/>
      <c r="N82" s="39">
        <f t="shared" si="14"/>
        <v>739000</v>
      </c>
      <c r="O82" s="143">
        <f t="shared" si="14"/>
        <v>736000</v>
      </c>
      <c r="P82" s="39">
        <f t="shared" si="14"/>
        <v>0</v>
      </c>
      <c r="Q82" s="39">
        <f t="shared" si="14"/>
        <v>0</v>
      </c>
    </row>
    <row r="83" spans="2:18" s="15" customFormat="1" ht="12.75" hidden="1">
      <c r="B83" s="31" t="s">
        <v>116</v>
      </c>
      <c r="C83" s="31" t="s">
        <v>432</v>
      </c>
      <c r="D83" s="31" t="s">
        <v>117</v>
      </c>
      <c r="E83" s="32">
        <v>770000</v>
      </c>
      <c r="F83" s="32">
        <v>765000</v>
      </c>
      <c r="G83" s="32"/>
      <c r="H83" s="32"/>
      <c r="I83" s="38">
        <v>-26000</v>
      </c>
      <c r="J83" s="38">
        <f t="shared" si="12"/>
        <v>739000</v>
      </c>
      <c r="K83" s="40">
        <v>575724.86</v>
      </c>
      <c r="L83" s="40">
        <v>281000</v>
      </c>
      <c r="M83" s="110"/>
      <c r="N83" s="38">
        <v>739000</v>
      </c>
      <c r="O83" s="144">
        <v>736000</v>
      </c>
      <c r="P83" s="38"/>
      <c r="Q83" s="38"/>
      <c r="R83" s="130" t="s">
        <v>542</v>
      </c>
    </row>
    <row r="84" spans="2:18" s="13" customFormat="1" ht="12.75" hidden="1">
      <c r="B84" s="33">
        <v>32</v>
      </c>
      <c r="C84" s="30"/>
      <c r="D84" s="30" t="s">
        <v>119</v>
      </c>
      <c r="E84" s="34"/>
      <c r="F84" s="34">
        <v>0</v>
      </c>
      <c r="G84" s="34"/>
      <c r="H84" s="34"/>
      <c r="I84" s="39"/>
      <c r="J84" s="39"/>
      <c r="K84" s="96"/>
      <c r="L84" s="96"/>
      <c r="M84" s="108"/>
      <c r="N84" s="39"/>
      <c r="O84" s="143"/>
      <c r="P84" s="39"/>
      <c r="Q84" s="39"/>
      <c r="R84" s="125"/>
    </row>
    <row r="85" spans="2:18" s="13" customFormat="1" ht="12.75" hidden="1">
      <c r="B85" s="33">
        <v>323</v>
      </c>
      <c r="C85" s="30"/>
      <c r="D85" s="30" t="s">
        <v>193</v>
      </c>
      <c r="E85" s="34"/>
      <c r="F85" s="34">
        <v>0</v>
      </c>
      <c r="G85" s="34"/>
      <c r="H85" s="34"/>
      <c r="I85" s="39"/>
      <c r="J85" s="39"/>
      <c r="K85" s="96"/>
      <c r="L85" s="96"/>
      <c r="M85" s="108"/>
      <c r="N85" s="39"/>
      <c r="O85" s="143"/>
      <c r="P85" s="39"/>
      <c r="Q85" s="39"/>
      <c r="R85" s="125"/>
    </row>
    <row r="86" spans="2:18" s="13" customFormat="1" ht="12.75" hidden="1">
      <c r="B86" s="33">
        <v>3239</v>
      </c>
      <c r="C86" s="30"/>
      <c r="D86" s="30" t="s">
        <v>380</v>
      </c>
      <c r="E86" s="34"/>
      <c r="F86" s="34">
        <v>0</v>
      </c>
      <c r="G86" s="34"/>
      <c r="H86" s="34"/>
      <c r="I86" s="39"/>
      <c r="J86" s="39"/>
      <c r="K86" s="96"/>
      <c r="L86" s="96"/>
      <c r="M86" s="108"/>
      <c r="N86" s="39"/>
      <c r="O86" s="143"/>
      <c r="P86" s="39"/>
      <c r="Q86" s="39"/>
      <c r="R86" s="125"/>
    </row>
    <row r="87" spans="2:18" s="15" customFormat="1" ht="12.75" hidden="1">
      <c r="B87" s="35">
        <v>32399</v>
      </c>
      <c r="C87" s="31"/>
      <c r="D87" s="31" t="s">
        <v>257</v>
      </c>
      <c r="E87" s="32"/>
      <c r="F87" s="32">
        <v>0</v>
      </c>
      <c r="G87" s="32"/>
      <c r="H87" s="32"/>
      <c r="I87" s="38"/>
      <c r="J87" s="38"/>
      <c r="K87" s="40"/>
      <c r="L87" s="40"/>
      <c r="M87" s="110" t="s">
        <v>398</v>
      </c>
      <c r="N87" s="38"/>
      <c r="O87" s="144"/>
      <c r="P87" s="38"/>
      <c r="Q87" s="38"/>
      <c r="R87" s="8"/>
    </row>
    <row r="88" spans="2:17" ht="12.75">
      <c r="B88" s="187" t="s">
        <v>19</v>
      </c>
      <c r="C88" s="188"/>
      <c r="D88" s="189"/>
      <c r="E88" s="68">
        <v>3000</v>
      </c>
      <c r="F88" s="68">
        <v>3000</v>
      </c>
      <c r="G88" s="68">
        <v>3000</v>
      </c>
      <c r="H88" s="68">
        <v>3000</v>
      </c>
      <c r="I88" s="69">
        <v>-2000</v>
      </c>
      <c r="J88" s="88">
        <f t="shared" si="12"/>
        <v>1000</v>
      </c>
      <c r="K88" s="103"/>
      <c r="L88" s="103"/>
      <c r="N88" s="69">
        <v>1000</v>
      </c>
      <c r="O88" s="142">
        <v>4000</v>
      </c>
      <c r="P88" s="69">
        <v>4000</v>
      </c>
      <c r="Q88" s="69">
        <v>4000</v>
      </c>
    </row>
    <row r="89" spans="2:17" ht="12.75">
      <c r="B89" s="30" t="s">
        <v>91</v>
      </c>
      <c r="C89" s="30"/>
      <c r="D89" s="30" t="s">
        <v>92</v>
      </c>
      <c r="E89" s="34">
        <v>3000</v>
      </c>
      <c r="F89" s="34">
        <v>3000</v>
      </c>
      <c r="G89" s="34">
        <v>3000</v>
      </c>
      <c r="H89" s="34">
        <v>3000</v>
      </c>
      <c r="I89" s="39">
        <v>-2000</v>
      </c>
      <c r="J89" s="39">
        <f t="shared" si="12"/>
        <v>1000</v>
      </c>
      <c r="K89" s="96"/>
      <c r="L89" s="96"/>
      <c r="N89" s="39">
        <v>1000</v>
      </c>
      <c r="O89" s="143">
        <v>4000</v>
      </c>
      <c r="P89" s="39">
        <v>4000</v>
      </c>
      <c r="Q89" s="39">
        <v>4000</v>
      </c>
    </row>
    <row r="90" spans="2:17" ht="12.75">
      <c r="B90" s="30" t="s">
        <v>118</v>
      </c>
      <c r="C90" s="30"/>
      <c r="D90" s="30" t="s">
        <v>119</v>
      </c>
      <c r="E90" s="34">
        <v>3000</v>
      </c>
      <c r="F90" s="34">
        <v>3000</v>
      </c>
      <c r="G90" s="34">
        <v>3000</v>
      </c>
      <c r="H90" s="34">
        <v>3000</v>
      </c>
      <c r="I90" s="39">
        <v>-2000</v>
      </c>
      <c r="J90" s="39">
        <f t="shared" si="12"/>
        <v>1000</v>
      </c>
      <c r="K90" s="96"/>
      <c r="L90" s="96"/>
      <c r="N90" s="39">
        <v>1000</v>
      </c>
      <c r="O90" s="143">
        <v>4000</v>
      </c>
      <c r="P90" s="39">
        <v>4000</v>
      </c>
      <c r="Q90" s="39">
        <v>4000</v>
      </c>
    </row>
    <row r="91" spans="2:17" ht="11.25" customHeight="1">
      <c r="B91" s="30" t="s">
        <v>120</v>
      </c>
      <c r="C91" s="30"/>
      <c r="D91" s="30" t="s">
        <v>121</v>
      </c>
      <c r="E91" s="34">
        <v>3000</v>
      </c>
      <c r="F91" s="34">
        <v>3000</v>
      </c>
      <c r="G91" s="34"/>
      <c r="H91" s="34"/>
      <c r="I91" s="39">
        <v>-2000</v>
      </c>
      <c r="J91" s="39">
        <f t="shared" si="12"/>
        <v>1000</v>
      </c>
      <c r="K91" s="96"/>
      <c r="L91" s="96"/>
      <c r="N91" s="39">
        <v>1000</v>
      </c>
      <c r="O91" s="143">
        <v>4000</v>
      </c>
      <c r="P91" s="39"/>
      <c r="Q91" s="39"/>
    </row>
    <row r="92" spans="2:17" ht="14.25" customHeight="1" hidden="1">
      <c r="B92" s="30" t="s">
        <v>122</v>
      </c>
      <c r="C92" s="30"/>
      <c r="D92" s="30" t="s">
        <v>123</v>
      </c>
      <c r="E92" s="34">
        <v>3000</v>
      </c>
      <c r="F92" s="34">
        <v>3000</v>
      </c>
      <c r="G92" s="34"/>
      <c r="H92" s="34"/>
      <c r="I92" s="39">
        <v>-2000</v>
      </c>
      <c r="J92" s="39">
        <f t="shared" si="12"/>
        <v>1000</v>
      </c>
      <c r="K92" s="96"/>
      <c r="L92" s="96"/>
      <c r="N92" s="39">
        <v>1000</v>
      </c>
      <c r="O92" s="143">
        <v>4000</v>
      </c>
      <c r="P92" s="39"/>
      <c r="Q92" s="39"/>
    </row>
    <row r="93" spans="2:18" s="15" customFormat="1" ht="12.75" hidden="1">
      <c r="B93" s="31" t="s">
        <v>124</v>
      </c>
      <c r="C93" s="31" t="s">
        <v>425</v>
      </c>
      <c r="D93" s="31" t="s">
        <v>125</v>
      </c>
      <c r="E93" s="32">
        <v>3000</v>
      </c>
      <c r="F93" s="32">
        <v>3000</v>
      </c>
      <c r="G93" s="32"/>
      <c r="H93" s="32"/>
      <c r="I93" s="38">
        <v>-2000</v>
      </c>
      <c r="J93" s="38">
        <f t="shared" si="12"/>
        <v>1000</v>
      </c>
      <c r="K93" s="40">
        <v>0</v>
      </c>
      <c r="L93" s="40"/>
      <c r="M93" s="110"/>
      <c r="N93" s="38">
        <v>1000</v>
      </c>
      <c r="O93" s="144">
        <v>4000</v>
      </c>
      <c r="P93" s="38"/>
      <c r="Q93" s="38"/>
      <c r="R93" s="8"/>
    </row>
    <row r="94" spans="2:18" s="21" customFormat="1" ht="12.75">
      <c r="B94" s="190" t="s">
        <v>31</v>
      </c>
      <c r="C94" s="191"/>
      <c r="D94" s="192"/>
      <c r="E94" s="60">
        <v>1748600</v>
      </c>
      <c r="F94" s="60">
        <f>SUM(F95)</f>
        <v>1978500</v>
      </c>
      <c r="G94" s="60">
        <v>1978500</v>
      </c>
      <c r="H94" s="60">
        <v>1978500</v>
      </c>
      <c r="I94" s="71">
        <f>SUM(I95)</f>
        <v>150484</v>
      </c>
      <c r="J94" s="71">
        <f t="shared" si="12"/>
        <v>2128984</v>
      </c>
      <c r="K94" s="167"/>
      <c r="L94" s="167"/>
      <c r="M94" s="168"/>
      <c r="N94" s="71">
        <f>SUM(N95)</f>
        <v>2128984</v>
      </c>
      <c r="O94" s="145">
        <f>SUM(O95)</f>
        <v>2049900</v>
      </c>
      <c r="P94" s="71">
        <f>SUM(P95)</f>
        <v>2049900</v>
      </c>
      <c r="Q94" s="71">
        <f>SUM(Q95)</f>
        <v>2049900</v>
      </c>
      <c r="R94" s="127"/>
    </row>
    <row r="95" spans="2:18" s="21" customFormat="1" ht="12.75">
      <c r="B95" s="30" t="s">
        <v>91</v>
      </c>
      <c r="C95" s="30"/>
      <c r="D95" s="30" t="s">
        <v>92</v>
      </c>
      <c r="E95" s="34">
        <v>1748600</v>
      </c>
      <c r="F95" s="34">
        <f>SUM(F96+F108+F194)</f>
        <v>1978500</v>
      </c>
      <c r="G95" s="34">
        <v>1978500</v>
      </c>
      <c r="H95" s="34">
        <v>1978500</v>
      </c>
      <c r="I95" s="39">
        <f>SUM(I96+I108+I194)</f>
        <v>150484</v>
      </c>
      <c r="J95" s="39">
        <f t="shared" si="12"/>
        <v>2128984</v>
      </c>
      <c r="K95" s="96"/>
      <c r="L95" s="96"/>
      <c r="M95" s="116"/>
      <c r="N95" s="39">
        <f>SUM(N96+N108+N194)</f>
        <v>2128984</v>
      </c>
      <c r="O95" s="143">
        <f>SUM(O96+O108+O194)</f>
        <v>2049900</v>
      </c>
      <c r="P95" s="39">
        <v>2049900</v>
      </c>
      <c r="Q95" s="39">
        <v>2049900</v>
      </c>
      <c r="R95" s="127"/>
    </row>
    <row r="96" spans="2:18" s="21" customFormat="1" ht="12.75">
      <c r="B96" s="30" t="s">
        <v>93</v>
      </c>
      <c r="C96" s="30"/>
      <c r="D96" s="30" t="s">
        <v>94</v>
      </c>
      <c r="E96" s="34">
        <v>716450</v>
      </c>
      <c r="F96" s="34">
        <f>SUM(F97+F100+F105)</f>
        <v>906000</v>
      </c>
      <c r="G96" s="34">
        <v>906000</v>
      </c>
      <c r="H96" s="34">
        <v>906000</v>
      </c>
      <c r="I96" s="39">
        <f>SUM(I97+I100+I105)</f>
        <v>41354</v>
      </c>
      <c r="J96" s="39">
        <f t="shared" si="12"/>
        <v>947354</v>
      </c>
      <c r="K96" s="96"/>
      <c r="L96" s="96"/>
      <c r="M96" s="116"/>
      <c r="N96" s="39">
        <f>SUM(N97+N100+N105)</f>
        <v>947354</v>
      </c>
      <c r="O96" s="143">
        <f>SUM(O97+O100+O105)</f>
        <v>956150</v>
      </c>
      <c r="P96" s="39">
        <v>956150</v>
      </c>
      <c r="Q96" s="39">
        <v>956150</v>
      </c>
      <c r="R96" s="127"/>
    </row>
    <row r="97" spans="2:18" s="21" customFormat="1" ht="12" customHeight="1">
      <c r="B97" s="30" t="s">
        <v>95</v>
      </c>
      <c r="C97" s="30"/>
      <c r="D97" s="30" t="s">
        <v>96</v>
      </c>
      <c r="E97" s="34">
        <v>505000</v>
      </c>
      <c r="F97" s="34">
        <f>SUM(F98)</f>
        <v>660000</v>
      </c>
      <c r="G97" s="34"/>
      <c r="H97" s="34"/>
      <c r="I97" s="39">
        <f>SUM(I98)</f>
        <v>7454</v>
      </c>
      <c r="J97" s="39">
        <f t="shared" si="12"/>
        <v>667454</v>
      </c>
      <c r="K97" s="96"/>
      <c r="L97" s="96"/>
      <c r="M97" s="116"/>
      <c r="N97" s="39">
        <f aca="true" t="shared" si="15" ref="N97:Q98">SUM(N98)</f>
        <v>667454</v>
      </c>
      <c r="O97" s="143">
        <f t="shared" si="15"/>
        <v>689550</v>
      </c>
      <c r="P97" s="39">
        <f t="shared" si="15"/>
        <v>0</v>
      </c>
      <c r="Q97" s="39">
        <f t="shared" si="15"/>
        <v>0</v>
      </c>
      <c r="R97" s="127"/>
    </row>
    <row r="98" spans="2:18" s="21" customFormat="1" ht="0.75" customHeight="1" hidden="1">
      <c r="B98" s="30" t="s">
        <v>97</v>
      </c>
      <c r="C98" s="30"/>
      <c r="D98" s="30" t="s">
        <v>98</v>
      </c>
      <c r="E98" s="34">
        <v>505000</v>
      </c>
      <c r="F98" s="34">
        <f>SUM(F99)</f>
        <v>660000</v>
      </c>
      <c r="G98" s="34"/>
      <c r="H98" s="34"/>
      <c r="I98" s="39">
        <f>SUM(I99)</f>
        <v>7454</v>
      </c>
      <c r="J98" s="39">
        <f t="shared" si="12"/>
        <v>667454</v>
      </c>
      <c r="K98" s="96"/>
      <c r="L98" s="96"/>
      <c r="M98" s="116"/>
      <c r="N98" s="39">
        <f t="shared" si="15"/>
        <v>667454</v>
      </c>
      <c r="O98" s="143">
        <f t="shared" si="15"/>
        <v>689550</v>
      </c>
      <c r="P98" s="39">
        <f t="shared" si="15"/>
        <v>0</v>
      </c>
      <c r="Q98" s="39">
        <f t="shared" si="15"/>
        <v>0</v>
      </c>
      <c r="R98" s="127"/>
    </row>
    <row r="99" spans="2:18" s="89" customFormat="1" ht="12.75" hidden="1">
      <c r="B99" s="31" t="s">
        <v>99</v>
      </c>
      <c r="C99" s="31" t="s">
        <v>433</v>
      </c>
      <c r="D99" s="31" t="s">
        <v>100</v>
      </c>
      <c r="E99" s="32">
        <v>505000</v>
      </c>
      <c r="F99" s="32">
        <v>660000</v>
      </c>
      <c r="G99" s="32"/>
      <c r="H99" s="32"/>
      <c r="I99" s="38">
        <v>7454</v>
      </c>
      <c r="J99" s="38">
        <f t="shared" si="12"/>
        <v>667454</v>
      </c>
      <c r="K99" s="40">
        <v>228000</v>
      </c>
      <c r="L99" s="40"/>
      <c r="M99" s="117"/>
      <c r="N99" s="38">
        <v>667454</v>
      </c>
      <c r="O99" s="144">
        <v>689550</v>
      </c>
      <c r="P99" s="38"/>
      <c r="Q99" s="38"/>
      <c r="R99" s="128"/>
    </row>
    <row r="100" spans="2:18" s="21" customFormat="1" ht="12.75">
      <c r="B100" s="30" t="s">
        <v>101</v>
      </c>
      <c r="C100" s="30"/>
      <c r="D100" s="30" t="s">
        <v>102</v>
      </c>
      <c r="E100" s="34">
        <v>131450</v>
      </c>
      <c r="F100" s="34">
        <f>SUM(F101)</f>
        <v>131000</v>
      </c>
      <c r="G100" s="34"/>
      <c r="H100" s="34"/>
      <c r="I100" s="39">
        <f>SUM(I101)</f>
        <v>-41100</v>
      </c>
      <c r="J100" s="39">
        <f t="shared" si="12"/>
        <v>89900</v>
      </c>
      <c r="K100" s="96"/>
      <c r="L100" s="96"/>
      <c r="M100" s="116"/>
      <c r="N100" s="39">
        <f>SUM(N101)</f>
        <v>89900</v>
      </c>
      <c r="O100" s="143">
        <f>SUM(O101)</f>
        <v>82600</v>
      </c>
      <c r="P100" s="39">
        <f>SUM(P101)</f>
        <v>0</v>
      </c>
      <c r="Q100" s="39">
        <f>SUM(Q101)</f>
        <v>0</v>
      </c>
      <c r="R100" s="127"/>
    </row>
    <row r="101" spans="2:18" s="21" customFormat="1" ht="0.75" customHeight="1" hidden="1">
      <c r="B101" s="30" t="s">
        <v>103</v>
      </c>
      <c r="C101" s="30"/>
      <c r="D101" s="30" t="s">
        <v>102</v>
      </c>
      <c r="E101" s="34">
        <v>131450</v>
      </c>
      <c r="F101" s="34">
        <f>SUM(F104+F103+F102)</f>
        <v>131000</v>
      </c>
      <c r="G101" s="34"/>
      <c r="H101" s="34"/>
      <c r="I101" s="39">
        <f>SUM(I102+I103+I104)</f>
        <v>-41100</v>
      </c>
      <c r="J101" s="39">
        <f t="shared" si="12"/>
        <v>89900</v>
      </c>
      <c r="K101" s="96"/>
      <c r="L101" s="96"/>
      <c r="M101" s="116"/>
      <c r="N101" s="39">
        <f>SUM(N102+N103+N104)</f>
        <v>89900</v>
      </c>
      <c r="O101" s="143">
        <f>SUM(O102+O103+O104)</f>
        <v>82600</v>
      </c>
      <c r="P101" s="39">
        <f>SUM(P102+P103+P104)</f>
        <v>0</v>
      </c>
      <c r="Q101" s="39">
        <f>SUM(Q102+Q103+Q104)</f>
        <v>0</v>
      </c>
      <c r="R101" s="127"/>
    </row>
    <row r="102" spans="2:18" s="89" customFormat="1" ht="12.75" hidden="1">
      <c r="B102" s="31" t="s">
        <v>104</v>
      </c>
      <c r="C102" s="31" t="s">
        <v>434</v>
      </c>
      <c r="D102" s="31" t="s">
        <v>412</v>
      </c>
      <c r="E102" s="32">
        <v>99000</v>
      </c>
      <c r="F102" s="32">
        <v>99000</v>
      </c>
      <c r="G102" s="32"/>
      <c r="H102" s="32"/>
      <c r="I102" s="38">
        <v>-76900</v>
      </c>
      <c r="J102" s="38">
        <f t="shared" si="12"/>
        <v>22100</v>
      </c>
      <c r="K102" s="40">
        <v>0</v>
      </c>
      <c r="L102" s="40"/>
      <c r="M102" s="117" t="s">
        <v>381</v>
      </c>
      <c r="N102" s="38">
        <v>22100</v>
      </c>
      <c r="O102" s="144">
        <v>49800</v>
      </c>
      <c r="P102" s="38"/>
      <c r="Q102" s="38"/>
      <c r="R102" s="128" t="s">
        <v>512</v>
      </c>
    </row>
    <row r="103" spans="2:18" s="89" customFormat="1" ht="12.75" hidden="1">
      <c r="B103" s="31" t="s">
        <v>126</v>
      </c>
      <c r="C103" s="31" t="s">
        <v>435</v>
      </c>
      <c r="D103" s="31" t="s">
        <v>127</v>
      </c>
      <c r="E103" s="32">
        <v>13200</v>
      </c>
      <c r="F103" s="32">
        <v>18000</v>
      </c>
      <c r="G103" s="32"/>
      <c r="H103" s="32"/>
      <c r="I103" s="38">
        <v>14300</v>
      </c>
      <c r="J103" s="38">
        <f t="shared" si="12"/>
        <v>32300</v>
      </c>
      <c r="K103" s="40">
        <v>12776.66</v>
      </c>
      <c r="L103" s="40"/>
      <c r="M103" s="117" t="s">
        <v>385</v>
      </c>
      <c r="N103" s="38">
        <v>32300</v>
      </c>
      <c r="O103" s="144">
        <v>18600</v>
      </c>
      <c r="P103" s="38"/>
      <c r="Q103" s="38"/>
      <c r="R103" s="128" t="s">
        <v>513</v>
      </c>
    </row>
    <row r="104" spans="2:18" s="89" customFormat="1" ht="18.75" customHeight="1" hidden="1">
      <c r="B104" s="31" t="s">
        <v>128</v>
      </c>
      <c r="C104" s="31" t="s">
        <v>436</v>
      </c>
      <c r="D104" s="31" t="s">
        <v>129</v>
      </c>
      <c r="E104" s="32">
        <v>19250</v>
      </c>
      <c r="F104" s="32">
        <v>14000</v>
      </c>
      <c r="G104" s="32"/>
      <c r="H104" s="32"/>
      <c r="I104" s="38">
        <v>21500</v>
      </c>
      <c r="J104" s="38">
        <f t="shared" si="12"/>
        <v>35500</v>
      </c>
      <c r="K104" s="40">
        <v>7284.42</v>
      </c>
      <c r="L104" s="40">
        <v>13000</v>
      </c>
      <c r="M104" s="123" t="s">
        <v>401</v>
      </c>
      <c r="N104" s="38">
        <v>35500</v>
      </c>
      <c r="O104" s="144">
        <v>14200</v>
      </c>
      <c r="P104" s="38"/>
      <c r="Q104" s="38"/>
      <c r="R104" s="128" t="s">
        <v>517</v>
      </c>
    </row>
    <row r="105" spans="2:18" s="21" customFormat="1" ht="12" customHeight="1">
      <c r="B105" s="30" t="s">
        <v>112</v>
      </c>
      <c r="C105" s="30"/>
      <c r="D105" s="30" t="s">
        <v>113</v>
      </c>
      <c r="E105" s="34">
        <v>80000</v>
      </c>
      <c r="F105" s="34">
        <v>115000</v>
      </c>
      <c r="G105" s="34"/>
      <c r="H105" s="34"/>
      <c r="I105" s="39">
        <f>SUM(I106)</f>
        <v>75000</v>
      </c>
      <c r="J105" s="39">
        <f t="shared" si="12"/>
        <v>190000</v>
      </c>
      <c r="K105" s="96"/>
      <c r="L105" s="96"/>
      <c r="M105" s="117"/>
      <c r="N105" s="39">
        <f aca="true" t="shared" si="16" ref="N105:Q106">SUM(N106)</f>
        <v>190000</v>
      </c>
      <c r="O105" s="143">
        <f t="shared" si="16"/>
        <v>184000</v>
      </c>
      <c r="P105" s="39">
        <f t="shared" si="16"/>
        <v>0</v>
      </c>
      <c r="Q105" s="39">
        <f t="shared" si="16"/>
        <v>0</v>
      </c>
      <c r="R105" s="127"/>
    </row>
    <row r="106" spans="2:18" s="21" customFormat="1" ht="0.75" customHeight="1" hidden="1">
      <c r="B106" s="30" t="s">
        <v>114</v>
      </c>
      <c r="C106" s="30"/>
      <c r="D106" s="30" t="s">
        <v>115</v>
      </c>
      <c r="E106" s="34">
        <v>80000</v>
      </c>
      <c r="F106" s="34">
        <v>115000</v>
      </c>
      <c r="G106" s="34"/>
      <c r="H106" s="34"/>
      <c r="I106" s="39">
        <f>SUM(I107)</f>
        <v>75000</v>
      </c>
      <c r="J106" s="39">
        <f t="shared" si="12"/>
        <v>190000</v>
      </c>
      <c r="K106" s="96"/>
      <c r="L106" s="96"/>
      <c r="M106" s="116"/>
      <c r="N106" s="39">
        <f t="shared" si="16"/>
        <v>190000</v>
      </c>
      <c r="O106" s="143">
        <f t="shared" si="16"/>
        <v>184000</v>
      </c>
      <c r="P106" s="39">
        <f t="shared" si="16"/>
        <v>0</v>
      </c>
      <c r="Q106" s="39">
        <f t="shared" si="16"/>
        <v>0</v>
      </c>
      <c r="R106" s="127"/>
    </row>
    <row r="107" spans="2:18" s="89" customFormat="1" ht="12.75" hidden="1">
      <c r="B107" s="31" t="s">
        <v>116</v>
      </c>
      <c r="C107" s="31" t="s">
        <v>437</v>
      </c>
      <c r="D107" s="31" t="s">
        <v>117</v>
      </c>
      <c r="E107" s="32">
        <v>80000</v>
      </c>
      <c r="F107" s="32">
        <v>115000</v>
      </c>
      <c r="G107" s="32"/>
      <c r="H107" s="32"/>
      <c r="I107" s="38">
        <v>75000</v>
      </c>
      <c r="J107" s="38">
        <f t="shared" si="12"/>
        <v>190000</v>
      </c>
      <c r="K107" s="40">
        <v>51200</v>
      </c>
      <c r="L107" s="40"/>
      <c r="M107" s="117"/>
      <c r="N107" s="38">
        <v>190000</v>
      </c>
      <c r="O107" s="144">
        <v>184000</v>
      </c>
      <c r="P107" s="38"/>
      <c r="Q107" s="38"/>
      <c r="R107" s="128"/>
    </row>
    <row r="108" spans="2:18" s="21" customFormat="1" ht="12.75">
      <c r="B108" s="30" t="s">
        <v>118</v>
      </c>
      <c r="C108" s="30"/>
      <c r="D108" s="30" t="s">
        <v>119</v>
      </c>
      <c r="E108" s="34">
        <v>1030950</v>
      </c>
      <c r="F108" s="34">
        <f>SUM(F109+F121+F144+F177)</f>
        <v>1071300</v>
      </c>
      <c r="G108" s="34">
        <v>1071300</v>
      </c>
      <c r="H108" s="34">
        <v>1071300</v>
      </c>
      <c r="I108" s="39">
        <f>SUM(I109+I121+I144+I177)</f>
        <v>109130</v>
      </c>
      <c r="J108" s="39">
        <f t="shared" si="12"/>
        <v>1180430</v>
      </c>
      <c r="K108" s="96"/>
      <c r="L108" s="96"/>
      <c r="M108" s="116"/>
      <c r="N108" s="39">
        <f>SUM(N109+N121+N144+N177)</f>
        <v>1180430</v>
      </c>
      <c r="O108" s="143">
        <f>SUM(O109+O121+O144+O177)</f>
        <v>1092550</v>
      </c>
      <c r="P108" s="39">
        <v>1092550</v>
      </c>
      <c r="Q108" s="39">
        <v>1092550</v>
      </c>
      <c r="R108" s="127"/>
    </row>
    <row r="109" spans="2:18" s="21" customFormat="1" ht="11.25" customHeight="1">
      <c r="B109" s="30" t="s">
        <v>130</v>
      </c>
      <c r="C109" s="30"/>
      <c r="D109" s="30" t="s">
        <v>131</v>
      </c>
      <c r="E109" s="34">
        <v>190350</v>
      </c>
      <c r="F109" s="34">
        <f>SUM(F110+F114+F116+F119)</f>
        <v>233400</v>
      </c>
      <c r="G109" s="34"/>
      <c r="H109" s="34"/>
      <c r="I109" s="39">
        <f>SUM(I110+I114+I116+I119)</f>
        <v>-20100</v>
      </c>
      <c r="J109" s="39">
        <f t="shared" si="12"/>
        <v>213300</v>
      </c>
      <c r="K109" s="96"/>
      <c r="L109" s="96"/>
      <c r="M109" s="116"/>
      <c r="N109" s="39">
        <f>SUM(N110+N114+N116+N119)</f>
        <v>213300</v>
      </c>
      <c r="O109" s="143">
        <f>SUM(O110+O114+O116+O119)</f>
        <v>233150</v>
      </c>
      <c r="P109" s="39">
        <f>SUM(P110+P114+P116+P119)</f>
        <v>0</v>
      </c>
      <c r="Q109" s="39">
        <f>SUM(Q110+Q114+Q116+Q119)</f>
        <v>0</v>
      </c>
      <c r="R109" s="127"/>
    </row>
    <row r="110" spans="2:18" s="21" customFormat="1" ht="0.75" customHeight="1" hidden="1">
      <c r="B110" s="30" t="s">
        <v>132</v>
      </c>
      <c r="C110" s="30"/>
      <c r="D110" s="30" t="s">
        <v>133</v>
      </c>
      <c r="E110" s="34">
        <v>13900</v>
      </c>
      <c r="F110" s="34">
        <f>SUM(F113+F112+F111)</f>
        <v>8900</v>
      </c>
      <c r="G110" s="34"/>
      <c r="H110" s="34"/>
      <c r="I110" s="39">
        <f>SUM(I111+I112+I113)</f>
        <v>-3100</v>
      </c>
      <c r="J110" s="39">
        <f t="shared" si="12"/>
        <v>5800</v>
      </c>
      <c r="K110" s="96"/>
      <c r="L110" s="96"/>
      <c r="M110" s="116"/>
      <c r="N110" s="39">
        <f>SUM(N111+N112+N113)</f>
        <v>5800</v>
      </c>
      <c r="O110" s="143">
        <f>SUM(O111+O112+O113)</f>
        <v>8900</v>
      </c>
      <c r="P110" s="39">
        <f>SUM(P111+P112+P113)</f>
        <v>0</v>
      </c>
      <c r="Q110" s="39">
        <f>SUM(Q111+Q112+Q113)</f>
        <v>0</v>
      </c>
      <c r="R110" s="127"/>
    </row>
    <row r="111" spans="2:18" s="89" customFormat="1" ht="12.75" hidden="1">
      <c r="B111" s="31" t="s">
        <v>134</v>
      </c>
      <c r="C111" s="31" t="s">
        <v>438</v>
      </c>
      <c r="D111" s="31" t="s">
        <v>135</v>
      </c>
      <c r="E111" s="32">
        <v>4200</v>
      </c>
      <c r="F111" s="32">
        <v>2600</v>
      </c>
      <c r="G111" s="32"/>
      <c r="H111" s="32"/>
      <c r="I111" s="38">
        <v>-1200</v>
      </c>
      <c r="J111" s="38">
        <f t="shared" si="12"/>
        <v>1400</v>
      </c>
      <c r="K111" s="40">
        <v>570</v>
      </c>
      <c r="L111" s="40"/>
      <c r="M111" s="117" t="s">
        <v>365</v>
      </c>
      <c r="N111" s="38">
        <v>1400</v>
      </c>
      <c r="O111" s="144">
        <v>2600</v>
      </c>
      <c r="P111" s="38"/>
      <c r="Q111" s="38"/>
      <c r="R111" s="128"/>
    </row>
    <row r="112" spans="2:18" s="89" customFormat="1" ht="12.75" hidden="1">
      <c r="B112" s="31" t="s">
        <v>136</v>
      </c>
      <c r="C112" s="31" t="s">
        <v>439</v>
      </c>
      <c r="D112" s="31" t="s">
        <v>137</v>
      </c>
      <c r="E112" s="32">
        <v>3000</v>
      </c>
      <c r="F112" s="32">
        <v>3000</v>
      </c>
      <c r="G112" s="32"/>
      <c r="H112" s="32"/>
      <c r="I112" s="38">
        <v>0</v>
      </c>
      <c r="J112" s="38">
        <f t="shared" si="12"/>
        <v>3000</v>
      </c>
      <c r="K112" s="40">
        <v>0</v>
      </c>
      <c r="L112" s="40"/>
      <c r="M112" s="117"/>
      <c r="N112" s="38">
        <v>3000</v>
      </c>
      <c r="O112" s="144">
        <v>3000</v>
      </c>
      <c r="P112" s="38"/>
      <c r="Q112" s="38"/>
      <c r="R112" s="128"/>
    </row>
    <row r="113" spans="2:18" s="89" customFormat="1" ht="12.75" hidden="1">
      <c r="B113" s="31" t="s">
        <v>138</v>
      </c>
      <c r="C113" s="31" t="s">
        <v>440</v>
      </c>
      <c r="D113" s="31" t="s">
        <v>139</v>
      </c>
      <c r="E113" s="32">
        <v>6700</v>
      </c>
      <c r="F113" s="32">
        <v>3300</v>
      </c>
      <c r="G113" s="32"/>
      <c r="H113" s="32"/>
      <c r="I113" s="38">
        <v>-1900</v>
      </c>
      <c r="J113" s="38">
        <f t="shared" si="12"/>
        <v>1400</v>
      </c>
      <c r="K113" s="40">
        <v>600</v>
      </c>
      <c r="L113" s="40"/>
      <c r="M113" s="117" t="s">
        <v>366</v>
      </c>
      <c r="N113" s="38">
        <v>1400</v>
      </c>
      <c r="O113" s="144">
        <v>3300</v>
      </c>
      <c r="P113" s="38"/>
      <c r="Q113" s="38"/>
      <c r="R113" s="128"/>
    </row>
    <row r="114" spans="2:18" s="21" customFormat="1" ht="12.75" hidden="1">
      <c r="B114" s="30" t="s">
        <v>140</v>
      </c>
      <c r="C114" s="30"/>
      <c r="D114" s="30" t="s">
        <v>141</v>
      </c>
      <c r="E114" s="34">
        <v>165500</v>
      </c>
      <c r="F114" s="34">
        <v>195500</v>
      </c>
      <c r="G114" s="34"/>
      <c r="H114" s="34"/>
      <c r="I114" s="39">
        <f>SUM(I115)</f>
        <v>-13000</v>
      </c>
      <c r="J114" s="39">
        <f t="shared" si="12"/>
        <v>182500</v>
      </c>
      <c r="K114" s="96"/>
      <c r="L114" s="96"/>
      <c r="M114" s="116"/>
      <c r="N114" s="39">
        <f>SUM(N115)</f>
        <v>182500</v>
      </c>
      <c r="O114" s="143">
        <f>SUM(O115)</f>
        <v>182500</v>
      </c>
      <c r="P114" s="39">
        <f>SUM(P115)</f>
        <v>0</v>
      </c>
      <c r="Q114" s="39">
        <f>SUM(Q115)</f>
        <v>0</v>
      </c>
      <c r="R114" s="127"/>
    </row>
    <row r="115" spans="2:18" s="89" customFormat="1" ht="12.75" hidden="1">
      <c r="B115" s="31" t="s">
        <v>142</v>
      </c>
      <c r="C115" s="31" t="s">
        <v>441</v>
      </c>
      <c r="D115" s="31" t="s">
        <v>143</v>
      </c>
      <c r="E115" s="32">
        <v>165500</v>
      </c>
      <c r="F115" s="32">
        <v>195500</v>
      </c>
      <c r="G115" s="32"/>
      <c r="H115" s="32"/>
      <c r="I115" s="38">
        <v>-13000</v>
      </c>
      <c r="J115" s="38">
        <f t="shared" si="12"/>
        <v>182500</v>
      </c>
      <c r="K115" s="40">
        <v>121367</v>
      </c>
      <c r="L115" s="40"/>
      <c r="M115" s="117" t="s">
        <v>400</v>
      </c>
      <c r="N115" s="38">
        <v>182500</v>
      </c>
      <c r="O115" s="144">
        <v>182500</v>
      </c>
      <c r="P115" s="38"/>
      <c r="Q115" s="38"/>
      <c r="R115" s="128" t="s">
        <v>514</v>
      </c>
    </row>
    <row r="116" spans="2:18" s="21" customFormat="1" ht="12.75" hidden="1">
      <c r="B116" s="30" t="s">
        <v>144</v>
      </c>
      <c r="C116" s="30"/>
      <c r="D116" s="30" t="s">
        <v>145</v>
      </c>
      <c r="E116" s="34">
        <v>9750</v>
      </c>
      <c r="F116" s="34">
        <f>SUM(F118+F117)</f>
        <v>28500</v>
      </c>
      <c r="G116" s="34"/>
      <c r="H116" s="34"/>
      <c r="I116" s="39">
        <f>SUM(I117+I118)</f>
        <v>-4000</v>
      </c>
      <c r="J116" s="39">
        <f t="shared" si="12"/>
        <v>24500</v>
      </c>
      <c r="K116" s="96"/>
      <c r="L116" s="96"/>
      <c r="M116" s="116"/>
      <c r="N116" s="39">
        <f>SUM(N117+N118)</f>
        <v>24500</v>
      </c>
      <c r="O116" s="143">
        <f>SUM(O117+O118)</f>
        <v>41250</v>
      </c>
      <c r="P116" s="39">
        <f>SUM(P117+P118)</f>
        <v>0</v>
      </c>
      <c r="Q116" s="39">
        <f>SUM(Q117+Q118)</f>
        <v>0</v>
      </c>
      <c r="R116" s="127"/>
    </row>
    <row r="117" spans="2:18" s="89" customFormat="1" ht="12.75" hidden="1">
      <c r="B117" s="31" t="s">
        <v>146</v>
      </c>
      <c r="C117" s="31" t="s">
        <v>442</v>
      </c>
      <c r="D117" s="31" t="s">
        <v>147</v>
      </c>
      <c r="E117" s="32">
        <v>4500</v>
      </c>
      <c r="F117" s="32">
        <v>3500</v>
      </c>
      <c r="G117" s="32"/>
      <c r="H117" s="32"/>
      <c r="I117" s="38">
        <v>0</v>
      </c>
      <c r="J117" s="38">
        <f t="shared" si="12"/>
        <v>3500</v>
      </c>
      <c r="K117" s="40">
        <v>1750</v>
      </c>
      <c r="L117" s="40"/>
      <c r="M117" s="117" t="s">
        <v>396</v>
      </c>
      <c r="N117" s="38">
        <v>3500</v>
      </c>
      <c r="O117" s="144">
        <v>3500</v>
      </c>
      <c r="P117" s="38"/>
      <c r="Q117" s="38"/>
      <c r="R117" s="128"/>
    </row>
    <row r="118" spans="2:18" s="89" customFormat="1" ht="16.5" customHeight="1" hidden="1">
      <c r="B118" s="31" t="s">
        <v>148</v>
      </c>
      <c r="C118" s="31" t="s">
        <v>443</v>
      </c>
      <c r="D118" s="31" t="s">
        <v>149</v>
      </c>
      <c r="E118" s="32">
        <v>5250</v>
      </c>
      <c r="F118" s="32">
        <v>25000</v>
      </c>
      <c r="G118" s="32"/>
      <c r="H118" s="32"/>
      <c r="I118" s="38">
        <v>-4000</v>
      </c>
      <c r="J118" s="38">
        <f t="shared" si="12"/>
        <v>21000</v>
      </c>
      <c r="K118" s="40">
        <v>11280.47</v>
      </c>
      <c r="L118" s="40"/>
      <c r="M118" s="123" t="s">
        <v>416</v>
      </c>
      <c r="N118" s="38">
        <v>21000</v>
      </c>
      <c r="O118" s="144">
        <v>37750</v>
      </c>
      <c r="P118" s="38"/>
      <c r="Q118" s="38"/>
      <c r="R118" s="128" t="s">
        <v>419</v>
      </c>
    </row>
    <row r="119" spans="2:18" s="21" customFormat="1" ht="12.75" hidden="1">
      <c r="B119" s="30" t="s">
        <v>150</v>
      </c>
      <c r="C119" s="30"/>
      <c r="D119" s="30" t="s">
        <v>151</v>
      </c>
      <c r="E119" s="34">
        <v>1200</v>
      </c>
      <c r="F119" s="34">
        <v>500</v>
      </c>
      <c r="G119" s="34"/>
      <c r="H119" s="34"/>
      <c r="I119" s="39">
        <f>SUM(I120)</f>
        <v>0</v>
      </c>
      <c r="J119" s="39">
        <f t="shared" si="12"/>
        <v>500</v>
      </c>
      <c r="K119" s="96"/>
      <c r="L119" s="96"/>
      <c r="M119" s="116"/>
      <c r="N119" s="39">
        <f>SUM(N120)</f>
        <v>500</v>
      </c>
      <c r="O119" s="143">
        <f>SUM(O120)</f>
        <v>500</v>
      </c>
      <c r="P119" s="39">
        <f>SUM(P120)</f>
        <v>0</v>
      </c>
      <c r="Q119" s="39">
        <f>SUM(Q120)</f>
        <v>0</v>
      </c>
      <c r="R119" s="127"/>
    </row>
    <row r="120" spans="2:18" s="89" customFormat="1" ht="12.75" hidden="1">
      <c r="B120" s="31" t="s">
        <v>152</v>
      </c>
      <c r="C120" s="31" t="s">
        <v>444</v>
      </c>
      <c r="D120" s="31" t="s">
        <v>153</v>
      </c>
      <c r="E120" s="32">
        <v>1200</v>
      </c>
      <c r="F120" s="32">
        <v>500</v>
      </c>
      <c r="G120" s="32"/>
      <c r="H120" s="32"/>
      <c r="I120" s="38">
        <v>0</v>
      </c>
      <c r="J120" s="38">
        <f t="shared" si="12"/>
        <v>500</v>
      </c>
      <c r="K120" s="40">
        <v>0</v>
      </c>
      <c r="L120" s="40"/>
      <c r="M120" s="117"/>
      <c r="N120" s="38">
        <v>500</v>
      </c>
      <c r="O120" s="144">
        <v>500</v>
      </c>
      <c r="P120" s="38">
        <v>0</v>
      </c>
      <c r="Q120" s="38">
        <v>0</v>
      </c>
      <c r="R120" s="128"/>
    </row>
    <row r="121" spans="2:18" s="21" customFormat="1" ht="12.75">
      <c r="B121" s="30" t="s">
        <v>120</v>
      </c>
      <c r="C121" s="30"/>
      <c r="D121" s="30" t="s">
        <v>121</v>
      </c>
      <c r="E121" s="34">
        <v>550600</v>
      </c>
      <c r="F121" s="34">
        <f>SUM(F122+F128+F131+F135+F139+F142)</f>
        <v>556600</v>
      </c>
      <c r="G121" s="34"/>
      <c r="H121" s="34"/>
      <c r="I121" s="39">
        <f>SUM(I122+I128+I131+I135+I139+I142)</f>
        <v>21400</v>
      </c>
      <c r="J121" s="39">
        <f t="shared" si="12"/>
        <v>578000</v>
      </c>
      <c r="K121" s="96"/>
      <c r="L121" s="96"/>
      <c r="M121" s="116"/>
      <c r="N121" s="39">
        <f>SUM(N122+N128+N131+N135+N139+N142)</f>
        <v>578000</v>
      </c>
      <c r="O121" s="143">
        <f>SUM(O122+O128+O131+O135+O139+O142)</f>
        <v>603500</v>
      </c>
      <c r="P121" s="39">
        <f>SUM(P122+P128+P131+P135+P139+P142)</f>
        <v>0</v>
      </c>
      <c r="Q121" s="39">
        <f>SUM(Q122+Q128+Q131+Q135+Q139+Q142)</f>
        <v>0</v>
      </c>
      <c r="R121" s="127"/>
    </row>
    <row r="122" spans="2:17" ht="1.5" customHeight="1" hidden="1">
      <c r="B122" s="30" t="s">
        <v>122</v>
      </c>
      <c r="C122" s="30"/>
      <c r="D122" s="30" t="s">
        <v>123</v>
      </c>
      <c r="E122" s="34">
        <v>72600</v>
      </c>
      <c r="F122" s="34">
        <f>SUM(F123:F127)</f>
        <v>72600</v>
      </c>
      <c r="G122" s="34"/>
      <c r="H122" s="34"/>
      <c r="I122" s="39">
        <f>SUM(I123+I124+I125+I126+I127)</f>
        <v>-2200</v>
      </c>
      <c r="J122" s="39">
        <f t="shared" si="12"/>
        <v>70400</v>
      </c>
      <c r="K122" s="96"/>
      <c r="L122" s="96"/>
      <c r="N122" s="39">
        <f>SUM(N123+N124+N125+N126+N127)</f>
        <v>70400</v>
      </c>
      <c r="O122" s="143">
        <f>SUM(O123+O124+O125+O126+O127)</f>
        <v>65500</v>
      </c>
      <c r="P122" s="39">
        <f>SUM(P123+P124+P125+P126+P127)</f>
        <v>0</v>
      </c>
      <c r="Q122" s="39">
        <f>SUM(Q123+Q124+Q125+Q126+Q127)</f>
        <v>0</v>
      </c>
    </row>
    <row r="123" spans="2:18" s="15" customFormat="1" ht="12" customHeight="1" hidden="1">
      <c r="B123" s="31" t="s">
        <v>154</v>
      </c>
      <c r="C123" s="31" t="s">
        <v>445</v>
      </c>
      <c r="D123" s="31" t="s">
        <v>155</v>
      </c>
      <c r="E123" s="32">
        <v>6000</v>
      </c>
      <c r="F123" s="32">
        <v>6000</v>
      </c>
      <c r="G123" s="32"/>
      <c r="H123" s="32"/>
      <c r="I123" s="38">
        <v>0</v>
      </c>
      <c r="J123" s="38">
        <f t="shared" si="12"/>
        <v>6000</v>
      </c>
      <c r="K123" s="40">
        <v>4720.5</v>
      </c>
      <c r="L123" s="40"/>
      <c r="M123" s="110"/>
      <c r="N123" s="38">
        <v>6000</v>
      </c>
      <c r="O123" s="144">
        <v>7000</v>
      </c>
      <c r="P123" s="38"/>
      <c r="Q123" s="38"/>
      <c r="R123" s="8"/>
    </row>
    <row r="124" spans="2:18" s="15" customFormat="1" ht="11.25" customHeight="1" hidden="1">
      <c r="B124" s="31" t="s">
        <v>156</v>
      </c>
      <c r="C124" s="31" t="s">
        <v>446</v>
      </c>
      <c r="D124" s="31" t="s">
        <v>157</v>
      </c>
      <c r="E124" s="32">
        <v>3000</v>
      </c>
      <c r="F124" s="32">
        <v>3000</v>
      </c>
      <c r="G124" s="32"/>
      <c r="H124" s="32"/>
      <c r="I124" s="38">
        <v>-2200</v>
      </c>
      <c r="J124" s="38">
        <f t="shared" si="12"/>
        <v>800</v>
      </c>
      <c r="K124" s="40">
        <v>240.61</v>
      </c>
      <c r="L124" s="40"/>
      <c r="M124" s="110"/>
      <c r="N124" s="38">
        <v>800</v>
      </c>
      <c r="O124" s="144">
        <v>0</v>
      </c>
      <c r="P124" s="38"/>
      <c r="Q124" s="38"/>
      <c r="R124" s="8"/>
    </row>
    <row r="125" spans="2:18" s="15" customFormat="1" ht="12.75" hidden="1">
      <c r="B125" s="31" t="s">
        <v>124</v>
      </c>
      <c r="C125" s="31" t="s">
        <v>447</v>
      </c>
      <c r="D125" s="31" t="s">
        <v>125</v>
      </c>
      <c r="E125" s="32">
        <v>47000</v>
      </c>
      <c r="F125" s="32">
        <v>47000</v>
      </c>
      <c r="G125" s="32"/>
      <c r="H125" s="32"/>
      <c r="I125" s="38">
        <v>0</v>
      </c>
      <c r="J125" s="38">
        <f t="shared" si="12"/>
        <v>47000</v>
      </c>
      <c r="K125" s="40">
        <v>31765.28</v>
      </c>
      <c r="L125" s="40"/>
      <c r="M125" s="110"/>
      <c r="N125" s="38">
        <v>47000</v>
      </c>
      <c r="O125" s="144">
        <v>40000</v>
      </c>
      <c r="P125" s="38"/>
      <c r="Q125" s="38"/>
      <c r="R125" s="8"/>
    </row>
    <row r="126" spans="2:18" s="15" customFormat="1" ht="12.75" hidden="1">
      <c r="B126" s="31" t="s">
        <v>158</v>
      </c>
      <c r="C126" s="31" t="s">
        <v>448</v>
      </c>
      <c r="D126" s="31" t="s">
        <v>159</v>
      </c>
      <c r="E126" s="32">
        <v>13600</v>
      </c>
      <c r="F126" s="32">
        <v>13600</v>
      </c>
      <c r="G126" s="32"/>
      <c r="H126" s="32"/>
      <c r="I126" s="38">
        <v>0</v>
      </c>
      <c r="J126" s="38">
        <f t="shared" si="12"/>
        <v>13600</v>
      </c>
      <c r="K126" s="40">
        <v>4805.96</v>
      </c>
      <c r="L126" s="40"/>
      <c r="M126" s="110"/>
      <c r="N126" s="38">
        <v>13600</v>
      </c>
      <c r="O126" s="144">
        <v>16500</v>
      </c>
      <c r="P126" s="38"/>
      <c r="Q126" s="38"/>
      <c r="R126" s="8"/>
    </row>
    <row r="127" spans="2:18" s="15" customFormat="1" ht="12.75" hidden="1">
      <c r="B127" s="31" t="s">
        <v>160</v>
      </c>
      <c r="C127" s="31" t="s">
        <v>449</v>
      </c>
      <c r="D127" s="31" t="s">
        <v>161</v>
      </c>
      <c r="E127" s="32">
        <v>3000</v>
      </c>
      <c r="F127" s="32">
        <v>3000</v>
      </c>
      <c r="G127" s="32"/>
      <c r="H127" s="32"/>
      <c r="I127" s="38">
        <v>0</v>
      </c>
      <c r="J127" s="38">
        <f t="shared" si="12"/>
        <v>3000</v>
      </c>
      <c r="K127" s="40">
        <v>2700.25</v>
      </c>
      <c r="L127" s="40"/>
      <c r="M127" s="110" t="s">
        <v>417</v>
      </c>
      <c r="N127" s="38">
        <v>3000</v>
      </c>
      <c r="O127" s="144">
        <v>2000</v>
      </c>
      <c r="P127" s="38"/>
      <c r="Q127" s="38"/>
      <c r="R127" s="8"/>
    </row>
    <row r="128" spans="2:17" ht="12.75" hidden="1">
      <c r="B128" s="30" t="s">
        <v>162</v>
      </c>
      <c r="C128" s="30"/>
      <c r="D128" s="30" t="s">
        <v>163</v>
      </c>
      <c r="E128" s="34">
        <v>267000</v>
      </c>
      <c r="F128" s="34">
        <f>SUM(F130+F129)</f>
        <v>278000</v>
      </c>
      <c r="G128" s="34"/>
      <c r="H128" s="34"/>
      <c r="I128" s="39">
        <f>SUM(I129+I130)</f>
        <v>33000</v>
      </c>
      <c r="J128" s="39">
        <f t="shared" si="12"/>
        <v>311000</v>
      </c>
      <c r="K128" s="96"/>
      <c r="L128" s="96"/>
      <c r="N128" s="39">
        <f>SUM(N129+N130)</f>
        <v>311000</v>
      </c>
      <c r="O128" s="143">
        <f>SUM(O129+O130)</f>
        <v>341000</v>
      </c>
      <c r="P128" s="39">
        <f>SUM(P129+P130)</f>
        <v>0</v>
      </c>
      <c r="Q128" s="39">
        <f>SUM(Q129+Q130)</f>
        <v>0</v>
      </c>
    </row>
    <row r="129" spans="2:18" s="15" customFormat="1" ht="12.75" hidden="1">
      <c r="B129" s="31" t="s">
        <v>164</v>
      </c>
      <c r="C129" s="31" t="s">
        <v>450</v>
      </c>
      <c r="D129" s="31" t="s">
        <v>165</v>
      </c>
      <c r="E129" s="32">
        <v>22000</v>
      </c>
      <c r="F129" s="32">
        <v>8000</v>
      </c>
      <c r="G129" s="32"/>
      <c r="H129" s="32"/>
      <c r="I129" s="38">
        <v>-7000</v>
      </c>
      <c r="J129" s="38">
        <f t="shared" si="12"/>
        <v>1000</v>
      </c>
      <c r="K129" s="40">
        <v>2107.89</v>
      </c>
      <c r="L129" s="40"/>
      <c r="M129" s="110"/>
      <c r="N129" s="38">
        <v>1000</v>
      </c>
      <c r="O129" s="144">
        <v>1000</v>
      </c>
      <c r="P129" s="38"/>
      <c r="Q129" s="38"/>
      <c r="R129" s="8"/>
    </row>
    <row r="130" spans="2:18" s="15" customFormat="1" ht="22.5" hidden="1">
      <c r="B130" s="31" t="s">
        <v>166</v>
      </c>
      <c r="C130" s="31" t="s">
        <v>451</v>
      </c>
      <c r="D130" s="31" t="s">
        <v>167</v>
      </c>
      <c r="E130" s="32">
        <v>245000</v>
      </c>
      <c r="F130" s="32">
        <v>270000</v>
      </c>
      <c r="G130" s="32"/>
      <c r="H130" s="32"/>
      <c r="I130" s="38">
        <v>40000</v>
      </c>
      <c r="J130" s="38">
        <f t="shared" si="12"/>
        <v>310000</v>
      </c>
      <c r="K130" s="40">
        <v>256340.24</v>
      </c>
      <c r="L130" s="40"/>
      <c r="M130" s="114" t="s">
        <v>403</v>
      </c>
      <c r="N130" s="38">
        <v>310000</v>
      </c>
      <c r="O130" s="144">
        <v>340000</v>
      </c>
      <c r="P130" s="38"/>
      <c r="Q130" s="38"/>
      <c r="R130" s="8" t="s">
        <v>515</v>
      </c>
    </row>
    <row r="131" spans="2:17" ht="12.75" hidden="1">
      <c r="B131" s="30" t="s">
        <v>168</v>
      </c>
      <c r="C131" s="30"/>
      <c r="D131" s="30" t="s">
        <v>169</v>
      </c>
      <c r="E131" s="34">
        <v>156800</v>
      </c>
      <c r="F131" s="34">
        <f>SUM(F134+F133+F132)</f>
        <v>171800</v>
      </c>
      <c r="G131" s="34"/>
      <c r="H131" s="34"/>
      <c r="I131" s="39">
        <f>SUM(I132+I133+I134)</f>
        <v>-10600</v>
      </c>
      <c r="J131" s="39">
        <f t="shared" si="12"/>
        <v>161200</v>
      </c>
      <c r="K131" s="96"/>
      <c r="L131" s="96"/>
      <c r="N131" s="39">
        <f>SUM(N132+N133+N134)</f>
        <v>161200</v>
      </c>
      <c r="O131" s="143">
        <f>SUM(O132+O133+O134)</f>
        <v>172200</v>
      </c>
      <c r="P131" s="39">
        <f>SUM(P132+P133+P134)</f>
        <v>0</v>
      </c>
      <c r="Q131" s="39">
        <f>SUM(Q132+Q133+Q134)</f>
        <v>0</v>
      </c>
    </row>
    <row r="132" spans="2:18" s="15" customFormat="1" ht="12.75" hidden="1">
      <c r="B132" s="31" t="s">
        <v>170</v>
      </c>
      <c r="C132" s="31" t="s">
        <v>452</v>
      </c>
      <c r="D132" s="31" t="s">
        <v>171</v>
      </c>
      <c r="E132" s="32">
        <v>70000</v>
      </c>
      <c r="F132" s="32">
        <v>85000</v>
      </c>
      <c r="G132" s="32"/>
      <c r="H132" s="32"/>
      <c r="I132" s="38">
        <v>-6000</v>
      </c>
      <c r="J132" s="38">
        <f t="shared" si="12"/>
        <v>79000</v>
      </c>
      <c r="K132" s="40">
        <v>48370.13</v>
      </c>
      <c r="L132" s="40"/>
      <c r="M132" s="110"/>
      <c r="N132" s="38">
        <v>79000</v>
      </c>
      <c r="O132" s="144">
        <v>85000</v>
      </c>
      <c r="P132" s="38"/>
      <c r="Q132" s="38"/>
      <c r="R132" s="8"/>
    </row>
    <row r="133" spans="2:18" s="15" customFormat="1" ht="12.75" hidden="1">
      <c r="B133" s="31" t="s">
        <v>172</v>
      </c>
      <c r="C133" s="31" t="s">
        <v>453</v>
      </c>
      <c r="D133" s="31" t="s">
        <v>173</v>
      </c>
      <c r="E133" s="32">
        <v>80000</v>
      </c>
      <c r="F133" s="32">
        <v>80000</v>
      </c>
      <c r="G133" s="32"/>
      <c r="H133" s="32"/>
      <c r="I133" s="38">
        <v>-5000</v>
      </c>
      <c r="J133" s="38">
        <f aca="true" t="shared" si="17" ref="J133:J197">SUM(F133+I133)</f>
        <v>75000</v>
      </c>
      <c r="K133" s="40">
        <v>63209.71</v>
      </c>
      <c r="L133" s="40"/>
      <c r="M133" s="110"/>
      <c r="N133" s="38">
        <v>75000</v>
      </c>
      <c r="O133" s="144">
        <v>80000</v>
      </c>
      <c r="P133" s="38"/>
      <c r="Q133" s="38"/>
      <c r="R133" s="8"/>
    </row>
    <row r="134" spans="2:18" s="15" customFormat="1" ht="12.75" hidden="1">
      <c r="B134" s="31" t="s">
        <v>174</v>
      </c>
      <c r="C134" s="31" t="s">
        <v>454</v>
      </c>
      <c r="D134" s="31" t="s">
        <v>175</v>
      </c>
      <c r="E134" s="32">
        <v>6800</v>
      </c>
      <c r="F134" s="32">
        <v>6800</v>
      </c>
      <c r="G134" s="32"/>
      <c r="H134" s="32"/>
      <c r="I134" s="38">
        <v>400</v>
      </c>
      <c r="J134" s="38">
        <f t="shared" si="17"/>
        <v>7200</v>
      </c>
      <c r="K134" s="40">
        <v>3647.57</v>
      </c>
      <c r="L134" s="40"/>
      <c r="M134" s="110" t="s">
        <v>358</v>
      </c>
      <c r="N134" s="38">
        <v>7200</v>
      </c>
      <c r="O134" s="144">
        <v>7200</v>
      </c>
      <c r="P134" s="38"/>
      <c r="Q134" s="38"/>
      <c r="R134" s="8"/>
    </row>
    <row r="135" spans="2:17" ht="12.75" hidden="1">
      <c r="B135" s="30" t="s">
        <v>176</v>
      </c>
      <c r="C135" s="30"/>
      <c r="D135" s="30" t="s">
        <v>177</v>
      </c>
      <c r="E135" s="34">
        <v>9700</v>
      </c>
      <c r="F135" s="34">
        <f>SUM(F136+F137+F138)</f>
        <v>9700</v>
      </c>
      <c r="G135" s="34"/>
      <c r="H135" s="34"/>
      <c r="I135" s="39">
        <f>SUM(I136+I137+I138)</f>
        <v>-1400</v>
      </c>
      <c r="J135" s="39">
        <f t="shared" si="17"/>
        <v>8300</v>
      </c>
      <c r="K135" s="96"/>
      <c r="L135" s="96"/>
      <c r="N135" s="39">
        <f>SUM(N136+N137+N138)</f>
        <v>8300</v>
      </c>
      <c r="O135" s="143">
        <f>SUM(O136+O137+O138)</f>
        <v>4800</v>
      </c>
      <c r="P135" s="39">
        <f>SUM(P136+P137+P138)</f>
        <v>0</v>
      </c>
      <c r="Q135" s="39">
        <f>SUM(Q136+Q137+Q138)</f>
        <v>0</v>
      </c>
    </row>
    <row r="136" spans="2:18" s="15" customFormat="1" ht="12.75" hidden="1">
      <c r="B136" s="31" t="s">
        <v>178</v>
      </c>
      <c r="C136" s="31" t="s">
        <v>455</v>
      </c>
      <c r="D136" s="31" t="s">
        <v>179</v>
      </c>
      <c r="E136" s="32">
        <v>7500</v>
      </c>
      <c r="F136" s="32">
        <v>7500</v>
      </c>
      <c r="G136" s="32"/>
      <c r="H136" s="32"/>
      <c r="I136" s="38">
        <v>-4000</v>
      </c>
      <c r="J136" s="38">
        <f t="shared" si="17"/>
        <v>3500</v>
      </c>
      <c r="K136" s="40">
        <v>1963.09</v>
      </c>
      <c r="L136" s="40"/>
      <c r="M136" s="110"/>
      <c r="N136" s="38">
        <v>3500</v>
      </c>
      <c r="O136" s="144">
        <v>0</v>
      </c>
      <c r="P136" s="38"/>
      <c r="Q136" s="38"/>
      <c r="R136" s="8"/>
    </row>
    <row r="137" spans="2:18" s="89" customFormat="1" ht="12.75" hidden="1">
      <c r="B137" s="31" t="s">
        <v>180</v>
      </c>
      <c r="C137" s="31" t="s">
        <v>456</v>
      </c>
      <c r="D137" s="31" t="s">
        <v>181</v>
      </c>
      <c r="E137" s="32">
        <v>2000</v>
      </c>
      <c r="F137" s="32">
        <v>2000</v>
      </c>
      <c r="G137" s="32"/>
      <c r="H137" s="32"/>
      <c r="I137" s="38">
        <v>1000</v>
      </c>
      <c r="J137" s="38">
        <f t="shared" si="17"/>
        <v>3000</v>
      </c>
      <c r="K137" s="40">
        <v>1985.06</v>
      </c>
      <c r="L137" s="40"/>
      <c r="M137" s="117"/>
      <c r="N137" s="38">
        <v>3000</v>
      </c>
      <c r="O137" s="144">
        <v>3000</v>
      </c>
      <c r="P137" s="38"/>
      <c r="Q137" s="38"/>
      <c r="R137" s="128"/>
    </row>
    <row r="138" spans="2:18" s="89" customFormat="1" ht="12.75" hidden="1">
      <c r="B138" s="31" t="s">
        <v>182</v>
      </c>
      <c r="C138" s="31" t="s">
        <v>457</v>
      </c>
      <c r="D138" s="31" t="s">
        <v>183</v>
      </c>
      <c r="E138" s="32">
        <v>200</v>
      </c>
      <c r="F138" s="32">
        <v>200</v>
      </c>
      <c r="G138" s="32"/>
      <c r="H138" s="32"/>
      <c r="I138" s="38">
        <v>1600</v>
      </c>
      <c r="J138" s="38">
        <f t="shared" si="17"/>
        <v>1800</v>
      </c>
      <c r="K138" s="40">
        <v>1675.49</v>
      </c>
      <c r="L138" s="40"/>
      <c r="M138" s="117" t="s">
        <v>368</v>
      </c>
      <c r="N138" s="38">
        <v>1800</v>
      </c>
      <c r="O138" s="144">
        <v>1800</v>
      </c>
      <c r="P138" s="38"/>
      <c r="Q138" s="38"/>
      <c r="R138" s="128"/>
    </row>
    <row r="139" spans="2:18" s="21" customFormat="1" ht="12.75" hidden="1">
      <c r="B139" s="30" t="s">
        <v>184</v>
      </c>
      <c r="C139" s="30"/>
      <c r="D139" s="30" t="s">
        <v>185</v>
      </c>
      <c r="E139" s="34">
        <v>28300</v>
      </c>
      <c r="F139" s="34">
        <v>8300</v>
      </c>
      <c r="G139" s="34"/>
      <c r="H139" s="34"/>
      <c r="I139" s="39">
        <f>SUM(I140+I141)</f>
        <v>-200</v>
      </c>
      <c r="J139" s="39">
        <f t="shared" si="17"/>
        <v>8100</v>
      </c>
      <c r="K139" s="96"/>
      <c r="L139" s="96"/>
      <c r="M139" s="116"/>
      <c r="N139" s="39">
        <f>SUM(N140+N141)</f>
        <v>8100</v>
      </c>
      <c r="O139" s="143">
        <f>SUM(O140+O141)</f>
        <v>1000</v>
      </c>
      <c r="P139" s="39">
        <f>SUM(P140+P141)</f>
        <v>0</v>
      </c>
      <c r="Q139" s="39">
        <f>SUM(Q140+Q141)</f>
        <v>0</v>
      </c>
      <c r="R139" s="127"/>
    </row>
    <row r="140" spans="2:18" s="89" customFormat="1" ht="12.75" hidden="1">
      <c r="B140" s="31" t="s">
        <v>186</v>
      </c>
      <c r="C140" s="31" t="s">
        <v>458</v>
      </c>
      <c r="D140" s="31" t="s">
        <v>187</v>
      </c>
      <c r="E140" s="32">
        <v>28300</v>
      </c>
      <c r="F140" s="32">
        <v>8300</v>
      </c>
      <c r="G140" s="32"/>
      <c r="H140" s="32"/>
      <c r="I140" s="38">
        <v>-7300</v>
      </c>
      <c r="J140" s="38">
        <f t="shared" si="17"/>
        <v>1000</v>
      </c>
      <c r="K140" s="40">
        <v>7640.04</v>
      </c>
      <c r="L140" s="40"/>
      <c r="M140" s="117" t="s">
        <v>387</v>
      </c>
      <c r="N140" s="38">
        <v>1000</v>
      </c>
      <c r="O140" s="144">
        <v>1000</v>
      </c>
      <c r="P140" s="38"/>
      <c r="Q140" s="38"/>
      <c r="R140" s="128"/>
    </row>
    <row r="141" spans="2:18" s="89" customFormat="1" ht="12.75" hidden="1">
      <c r="B141" s="35">
        <v>32252</v>
      </c>
      <c r="C141" s="91" t="s">
        <v>360</v>
      </c>
      <c r="D141" s="31" t="s">
        <v>355</v>
      </c>
      <c r="E141" s="32"/>
      <c r="F141" s="32">
        <v>0</v>
      </c>
      <c r="G141" s="32"/>
      <c r="H141" s="32"/>
      <c r="I141" s="38">
        <v>7100</v>
      </c>
      <c r="J141" s="38">
        <f t="shared" si="17"/>
        <v>7100</v>
      </c>
      <c r="K141" s="40"/>
      <c r="L141" s="40"/>
      <c r="M141" s="117" t="s">
        <v>356</v>
      </c>
      <c r="N141" s="38">
        <v>7100</v>
      </c>
      <c r="O141" s="144">
        <v>0</v>
      </c>
      <c r="P141" s="38"/>
      <c r="Q141" s="38"/>
      <c r="R141" s="128"/>
    </row>
    <row r="142" spans="2:18" s="21" customFormat="1" ht="12.75" hidden="1">
      <c r="B142" s="30" t="s">
        <v>188</v>
      </c>
      <c r="C142" s="30"/>
      <c r="D142" s="30" t="s">
        <v>189</v>
      </c>
      <c r="E142" s="34">
        <v>16200</v>
      </c>
      <c r="F142" s="34">
        <v>16200</v>
      </c>
      <c r="G142" s="34"/>
      <c r="H142" s="34"/>
      <c r="I142" s="39">
        <f>SUM(I143)</f>
        <v>2800</v>
      </c>
      <c r="J142" s="39">
        <f t="shared" si="17"/>
        <v>19000</v>
      </c>
      <c r="K142" s="96"/>
      <c r="L142" s="96"/>
      <c r="M142" s="116"/>
      <c r="N142" s="39">
        <f>SUM(N143)</f>
        <v>19000</v>
      </c>
      <c r="O142" s="143">
        <f>SUM(O143)</f>
        <v>19000</v>
      </c>
      <c r="P142" s="39">
        <f>SUM(P143)</f>
        <v>0</v>
      </c>
      <c r="Q142" s="39">
        <f>SUM(Q143)</f>
        <v>0</v>
      </c>
      <c r="R142" s="127"/>
    </row>
    <row r="143" spans="2:18" s="15" customFormat="1" ht="18" customHeight="1" hidden="1">
      <c r="B143" s="31" t="s">
        <v>190</v>
      </c>
      <c r="C143" s="31" t="s">
        <v>459</v>
      </c>
      <c r="D143" s="31" t="s">
        <v>191</v>
      </c>
      <c r="E143" s="32">
        <v>16200</v>
      </c>
      <c r="F143" s="32">
        <v>16200</v>
      </c>
      <c r="G143" s="32"/>
      <c r="H143" s="32"/>
      <c r="I143" s="38">
        <v>2800</v>
      </c>
      <c r="J143" s="38">
        <f t="shared" si="17"/>
        <v>19000</v>
      </c>
      <c r="K143" s="40">
        <v>8302.2</v>
      </c>
      <c r="L143" s="40"/>
      <c r="M143" s="114" t="s">
        <v>373</v>
      </c>
      <c r="N143" s="38">
        <v>19000</v>
      </c>
      <c r="O143" s="144">
        <v>19000</v>
      </c>
      <c r="P143" s="38"/>
      <c r="Q143" s="38"/>
      <c r="R143" s="8" t="s">
        <v>516</v>
      </c>
    </row>
    <row r="144" spans="2:17" ht="12.75">
      <c r="B144" s="30" t="s">
        <v>192</v>
      </c>
      <c r="C144" s="30"/>
      <c r="D144" s="30" t="s">
        <v>193</v>
      </c>
      <c r="E144" s="34">
        <v>224020</v>
      </c>
      <c r="F144" s="34">
        <f>SUM(F145+F148+F153+F155+F162+F164+F167+F170+F172)</f>
        <v>227320</v>
      </c>
      <c r="G144" s="34"/>
      <c r="H144" s="34"/>
      <c r="I144" s="39">
        <f>SUM(I145+I148+I153+I155+I162+I164+I167+I170+I172)</f>
        <v>103980</v>
      </c>
      <c r="J144" s="39">
        <f t="shared" si="17"/>
        <v>331300</v>
      </c>
      <c r="K144" s="96"/>
      <c r="L144" s="96"/>
      <c r="N144" s="39">
        <f>SUM(N145+N148+N153+N155+N162+N164+N167+N170+N172)</f>
        <v>331300</v>
      </c>
      <c r="O144" s="143">
        <f>SUM(O145+O148+O153+O155+O162+O164+O167+O170+O172)</f>
        <v>198820</v>
      </c>
      <c r="P144" s="39">
        <f>SUM(P145+P148+P153+P155+P162+P164+P167+P170+P172)</f>
        <v>0</v>
      </c>
      <c r="Q144" s="39">
        <f>SUM(Q145+Q148+Q153+Q155+Q162+Q164+Q167+Q170+Q172)</f>
        <v>0</v>
      </c>
    </row>
    <row r="145" spans="2:17" ht="3" customHeight="1" hidden="1">
      <c r="B145" s="30" t="s">
        <v>194</v>
      </c>
      <c r="C145" s="30"/>
      <c r="D145" s="30" t="s">
        <v>195</v>
      </c>
      <c r="E145" s="34">
        <v>9700</v>
      </c>
      <c r="F145" s="34">
        <f>SUM(F146+F147)</f>
        <v>9700</v>
      </c>
      <c r="G145" s="34"/>
      <c r="H145" s="34"/>
      <c r="I145" s="39">
        <f>SUM(I146+I147)</f>
        <v>700</v>
      </c>
      <c r="J145" s="39">
        <f t="shared" si="17"/>
        <v>10400</v>
      </c>
      <c r="K145" s="96"/>
      <c r="L145" s="96"/>
      <c r="N145" s="39">
        <f>SUM(N146+N147)</f>
        <v>10400</v>
      </c>
      <c r="O145" s="143">
        <f>SUM(O146+O147)</f>
        <v>10400</v>
      </c>
      <c r="P145" s="39">
        <f>SUM(P146+P147)</f>
        <v>0</v>
      </c>
      <c r="Q145" s="39">
        <f>SUM(Q146+Q147)</f>
        <v>0</v>
      </c>
    </row>
    <row r="146" spans="2:18" s="15" customFormat="1" ht="12.75" hidden="1">
      <c r="B146" s="31" t="s">
        <v>196</v>
      </c>
      <c r="C146" s="31" t="s">
        <v>460</v>
      </c>
      <c r="D146" s="31" t="s">
        <v>197</v>
      </c>
      <c r="E146" s="32">
        <v>7400</v>
      </c>
      <c r="F146" s="32">
        <v>7400</v>
      </c>
      <c r="G146" s="32"/>
      <c r="H146" s="32"/>
      <c r="I146" s="38">
        <v>0</v>
      </c>
      <c r="J146" s="38">
        <f t="shared" si="17"/>
        <v>7400</v>
      </c>
      <c r="K146" s="40">
        <v>4840.24</v>
      </c>
      <c r="L146" s="40"/>
      <c r="M146" s="110"/>
      <c r="N146" s="38">
        <v>7400</v>
      </c>
      <c r="O146" s="144">
        <v>7400</v>
      </c>
      <c r="P146" s="38"/>
      <c r="Q146" s="38"/>
      <c r="R146" s="8"/>
    </row>
    <row r="147" spans="2:18" s="15" customFormat="1" ht="12.75" hidden="1">
      <c r="B147" s="31" t="s">
        <v>198</v>
      </c>
      <c r="C147" s="31" t="s">
        <v>461</v>
      </c>
      <c r="D147" s="31" t="s">
        <v>199</v>
      </c>
      <c r="E147" s="32">
        <v>2300</v>
      </c>
      <c r="F147" s="32">
        <v>2300</v>
      </c>
      <c r="G147" s="32"/>
      <c r="H147" s="32"/>
      <c r="I147" s="38">
        <v>700</v>
      </c>
      <c r="J147" s="38">
        <f t="shared" si="17"/>
        <v>3000</v>
      </c>
      <c r="K147" s="40">
        <v>2035.6</v>
      </c>
      <c r="L147" s="40"/>
      <c r="M147" s="110"/>
      <c r="N147" s="38">
        <v>3000</v>
      </c>
      <c r="O147" s="144">
        <v>3000</v>
      </c>
      <c r="P147" s="38"/>
      <c r="Q147" s="38"/>
      <c r="R147" s="8"/>
    </row>
    <row r="148" spans="2:17" ht="12.75" hidden="1">
      <c r="B148" s="30" t="s">
        <v>200</v>
      </c>
      <c r="C148" s="30"/>
      <c r="D148" s="30" t="s">
        <v>201</v>
      </c>
      <c r="E148" s="34">
        <v>77020</v>
      </c>
      <c r="F148" s="34">
        <f>SUM(F149+F150+F151+F152)</f>
        <v>45000</v>
      </c>
      <c r="G148" s="34"/>
      <c r="H148" s="34"/>
      <c r="I148" s="39">
        <f>SUM(I149+I150+I151+I152)</f>
        <v>37200</v>
      </c>
      <c r="J148" s="39">
        <f t="shared" si="17"/>
        <v>82200</v>
      </c>
      <c r="K148" s="96"/>
      <c r="L148" s="96"/>
      <c r="N148" s="39">
        <f>SUM(N149+N150+N151+N152)</f>
        <v>82200</v>
      </c>
      <c r="O148" s="143">
        <f>SUM(O149+O150+O151+O152)</f>
        <v>41800</v>
      </c>
      <c r="P148" s="39">
        <f>SUM(P149+P150+P151+P152)</f>
        <v>0</v>
      </c>
      <c r="Q148" s="39">
        <f>SUM(Q149+Q150+Q151+Q152)</f>
        <v>0</v>
      </c>
    </row>
    <row r="149" spans="2:18" s="15" customFormat="1" ht="16.5" customHeight="1" hidden="1">
      <c r="B149" s="31" t="s">
        <v>202</v>
      </c>
      <c r="C149" s="31" t="s">
        <v>462</v>
      </c>
      <c r="D149" s="31" t="s">
        <v>203</v>
      </c>
      <c r="E149" s="32">
        <v>46220</v>
      </c>
      <c r="F149" s="32">
        <v>26200</v>
      </c>
      <c r="G149" s="32"/>
      <c r="H149" s="32"/>
      <c r="I149" s="38">
        <v>12700</v>
      </c>
      <c r="J149" s="38">
        <f t="shared" si="17"/>
        <v>38900</v>
      </c>
      <c r="K149" s="40">
        <v>17014.62</v>
      </c>
      <c r="L149" s="40"/>
      <c r="M149" s="114" t="s">
        <v>407</v>
      </c>
      <c r="N149" s="38">
        <v>38900</v>
      </c>
      <c r="O149" s="144">
        <v>0</v>
      </c>
      <c r="P149" s="38"/>
      <c r="Q149" s="38"/>
      <c r="R149" s="163"/>
    </row>
    <row r="150" spans="2:18" s="15" customFormat="1" ht="15.75" customHeight="1" hidden="1">
      <c r="B150" s="31" t="s">
        <v>204</v>
      </c>
      <c r="C150" s="31" t="s">
        <v>463</v>
      </c>
      <c r="D150" s="31" t="s">
        <v>205</v>
      </c>
      <c r="E150" s="32">
        <v>29000</v>
      </c>
      <c r="F150" s="32">
        <v>17000</v>
      </c>
      <c r="G150" s="32"/>
      <c r="H150" s="32"/>
      <c r="I150" s="38">
        <v>25000</v>
      </c>
      <c r="J150" s="38">
        <f t="shared" si="17"/>
        <v>42000</v>
      </c>
      <c r="K150" s="40">
        <v>27937.3</v>
      </c>
      <c r="L150" s="40"/>
      <c r="M150" s="118" t="s">
        <v>402</v>
      </c>
      <c r="N150" s="38">
        <v>42000</v>
      </c>
      <c r="O150" s="144">
        <v>40500</v>
      </c>
      <c r="P150" s="38"/>
      <c r="Q150" s="38"/>
      <c r="R150" s="166" t="s">
        <v>518</v>
      </c>
    </row>
    <row r="151" spans="2:18" s="15" customFormat="1" ht="15.75" customHeight="1" hidden="1">
      <c r="B151" s="31" t="s">
        <v>206</v>
      </c>
      <c r="C151" s="31" t="s">
        <v>464</v>
      </c>
      <c r="D151" s="31" t="s">
        <v>207</v>
      </c>
      <c r="E151" s="32">
        <v>1500</v>
      </c>
      <c r="F151" s="32">
        <v>1500</v>
      </c>
      <c r="G151" s="32"/>
      <c r="H151" s="32"/>
      <c r="I151" s="38">
        <v>-500</v>
      </c>
      <c r="J151" s="38">
        <f t="shared" si="17"/>
        <v>1000</v>
      </c>
      <c r="K151" s="40">
        <v>153.56</v>
      </c>
      <c r="L151" s="40"/>
      <c r="M151" s="110" t="s">
        <v>374</v>
      </c>
      <c r="N151" s="38">
        <v>1000</v>
      </c>
      <c r="O151" s="144">
        <v>1000</v>
      </c>
      <c r="P151" s="38"/>
      <c r="Q151" s="38"/>
      <c r="R151" s="8"/>
    </row>
    <row r="152" spans="2:18" s="15" customFormat="1" ht="12.75" hidden="1">
      <c r="B152" s="31" t="s">
        <v>208</v>
      </c>
      <c r="C152" s="31" t="s">
        <v>465</v>
      </c>
      <c r="D152" s="31" t="s">
        <v>209</v>
      </c>
      <c r="E152" s="32">
        <v>300</v>
      </c>
      <c r="F152" s="32">
        <v>300</v>
      </c>
      <c r="G152" s="32"/>
      <c r="H152" s="32"/>
      <c r="I152" s="38">
        <v>0</v>
      </c>
      <c r="J152" s="38">
        <f t="shared" si="17"/>
        <v>300</v>
      </c>
      <c r="K152" s="40">
        <v>192</v>
      </c>
      <c r="L152" s="40"/>
      <c r="M152" s="110"/>
      <c r="N152" s="38">
        <v>300</v>
      </c>
      <c r="O152" s="144">
        <v>300</v>
      </c>
      <c r="P152" s="38">
        <v>0</v>
      </c>
      <c r="Q152" s="38">
        <v>0</v>
      </c>
      <c r="R152" s="8"/>
    </row>
    <row r="153" spans="2:17" ht="12.75" hidden="1">
      <c r="B153" s="30" t="s">
        <v>210</v>
      </c>
      <c r="C153" s="30"/>
      <c r="D153" s="30" t="s">
        <v>211</v>
      </c>
      <c r="E153" s="34">
        <v>3850</v>
      </c>
      <c r="F153" s="34">
        <v>1700</v>
      </c>
      <c r="G153" s="34"/>
      <c r="H153" s="34"/>
      <c r="I153" s="39">
        <f>SUM(I154)</f>
        <v>-1500</v>
      </c>
      <c r="J153" s="39">
        <f t="shared" si="17"/>
        <v>200</v>
      </c>
      <c r="K153" s="96"/>
      <c r="L153" s="96"/>
      <c r="N153" s="39">
        <f>SUM(N154)</f>
        <v>200</v>
      </c>
      <c r="O153" s="143">
        <f>SUM(O154)</f>
        <v>200</v>
      </c>
      <c r="P153" s="39">
        <f>SUM(P154)</f>
        <v>0</v>
      </c>
      <c r="Q153" s="39">
        <f>SUM(Q154)</f>
        <v>0</v>
      </c>
    </row>
    <row r="154" spans="2:18" s="15" customFormat="1" ht="12.75" hidden="1">
      <c r="B154" s="31" t="s">
        <v>212</v>
      </c>
      <c r="C154" s="31" t="s">
        <v>466</v>
      </c>
      <c r="D154" s="31" t="s">
        <v>213</v>
      </c>
      <c r="E154" s="32">
        <v>3850</v>
      </c>
      <c r="F154" s="32">
        <v>1700</v>
      </c>
      <c r="G154" s="32"/>
      <c r="H154" s="32"/>
      <c r="I154" s="38">
        <v>-1500</v>
      </c>
      <c r="J154" s="38">
        <f t="shared" si="17"/>
        <v>200</v>
      </c>
      <c r="K154" s="40">
        <v>0</v>
      </c>
      <c r="L154" s="40"/>
      <c r="M154" s="110"/>
      <c r="N154" s="38">
        <v>200</v>
      </c>
      <c r="O154" s="144">
        <v>200</v>
      </c>
      <c r="P154" s="38"/>
      <c r="Q154" s="38"/>
      <c r="R154" s="8"/>
    </row>
    <row r="155" spans="2:17" ht="12.75" hidden="1">
      <c r="B155" s="30" t="s">
        <v>214</v>
      </c>
      <c r="C155" s="30"/>
      <c r="D155" s="30" t="s">
        <v>215</v>
      </c>
      <c r="E155" s="34">
        <v>76150</v>
      </c>
      <c r="F155" s="34">
        <f>SUM(F156+F157+F158+F159+F160+F161)</f>
        <v>76620</v>
      </c>
      <c r="G155" s="34"/>
      <c r="H155" s="34"/>
      <c r="I155" s="39">
        <f>SUM(I156+I157+I158+I159+I160+I161)</f>
        <v>600</v>
      </c>
      <c r="J155" s="39">
        <f t="shared" si="17"/>
        <v>77220</v>
      </c>
      <c r="K155" s="96"/>
      <c r="L155" s="96"/>
      <c r="N155" s="39">
        <f>SUM(N156+N157+N158+N159+N160+N161)</f>
        <v>77220</v>
      </c>
      <c r="O155" s="143">
        <f>SUM(O156+O157+O158+O159+O160+O161)</f>
        <v>77220</v>
      </c>
      <c r="P155" s="39">
        <f>SUM(P156+P157+P158+P159+P160+P161)</f>
        <v>0</v>
      </c>
      <c r="Q155" s="39">
        <f>SUM(Q156+Q157+Q158+Q159+Q160+Q161)</f>
        <v>0</v>
      </c>
    </row>
    <row r="156" spans="2:18" s="15" customFormat="1" ht="12.75" hidden="1">
      <c r="B156" s="31" t="s">
        <v>216</v>
      </c>
      <c r="C156" s="31" t="s">
        <v>467</v>
      </c>
      <c r="D156" s="31" t="s">
        <v>217</v>
      </c>
      <c r="E156" s="32">
        <v>25500</v>
      </c>
      <c r="F156" s="32">
        <v>25500</v>
      </c>
      <c r="G156" s="32"/>
      <c r="H156" s="32"/>
      <c r="I156" s="38">
        <v>0</v>
      </c>
      <c r="J156" s="38">
        <f t="shared" si="17"/>
        <v>25500</v>
      </c>
      <c r="K156" s="40">
        <v>20480.75</v>
      </c>
      <c r="L156" s="40"/>
      <c r="M156" s="110"/>
      <c r="N156" s="38">
        <v>25500</v>
      </c>
      <c r="O156" s="144">
        <v>25500</v>
      </c>
      <c r="P156" s="38">
        <v>0</v>
      </c>
      <c r="Q156" s="38">
        <v>0</v>
      </c>
      <c r="R156" s="8"/>
    </row>
    <row r="157" spans="2:18" s="15" customFormat="1" ht="12.75" hidden="1">
      <c r="B157" s="31" t="s">
        <v>218</v>
      </c>
      <c r="C157" s="31" t="s">
        <v>468</v>
      </c>
      <c r="D157" s="31" t="s">
        <v>219</v>
      </c>
      <c r="E157" s="32">
        <v>24700</v>
      </c>
      <c r="F157" s="32">
        <v>24700</v>
      </c>
      <c r="G157" s="32"/>
      <c r="H157" s="32"/>
      <c r="I157" s="38">
        <v>0</v>
      </c>
      <c r="J157" s="38">
        <f t="shared" si="17"/>
        <v>24700</v>
      </c>
      <c r="K157" s="40">
        <v>10844.95</v>
      </c>
      <c r="L157" s="40"/>
      <c r="M157" s="110" t="s">
        <v>361</v>
      </c>
      <c r="N157" s="38">
        <v>24700</v>
      </c>
      <c r="O157" s="144">
        <v>24700</v>
      </c>
      <c r="P157" s="38">
        <v>0</v>
      </c>
      <c r="Q157" s="38">
        <v>0</v>
      </c>
      <c r="R157" s="8"/>
    </row>
    <row r="158" spans="2:18" s="15" customFormat="1" ht="0.75" customHeight="1" hidden="1">
      <c r="B158" s="31" t="s">
        <v>220</v>
      </c>
      <c r="C158" s="31" t="s">
        <v>469</v>
      </c>
      <c r="D158" s="31" t="s">
        <v>221</v>
      </c>
      <c r="E158" s="32">
        <v>1850</v>
      </c>
      <c r="F158" s="32">
        <v>1920</v>
      </c>
      <c r="G158" s="32"/>
      <c r="H158" s="32"/>
      <c r="I158" s="38">
        <v>600</v>
      </c>
      <c r="J158" s="38">
        <f t="shared" si="17"/>
        <v>2520</v>
      </c>
      <c r="K158" s="40">
        <v>2025</v>
      </c>
      <c r="L158" s="40"/>
      <c r="M158" s="110"/>
      <c r="N158" s="38">
        <v>2520</v>
      </c>
      <c r="O158" s="144">
        <v>2520</v>
      </c>
      <c r="P158" s="38"/>
      <c r="Q158" s="38"/>
      <c r="R158" s="8"/>
    </row>
    <row r="159" spans="2:18" s="15" customFormat="1" ht="12.75" hidden="1">
      <c r="B159" s="31" t="s">
        <v>222</v>
      </c>
      <c r="C159" s="31" t="s">
        <v>470</v>
      </c>
      <c r="D159" s="31" t="s">
        <v>223</v>
      </c>
      <c r="E159" s="32">
        <v>2100</v>
      </c>
      <c r="F159" s="32">
        <v>2500</v>
      </c>
      <c r="G159" s="32"/>
      <c r="H159" s="32"/>
      <c r="I159" s="38">
        <v>0</v>
      </c>
      <c r="J159" s="38">
        <f t="shared" si="17"/>
        <v>2500</v>
      </c>
      <c r="K159" s="40">
        <v>0</v>
      </c>
      <c r="L159" s="40"/>
      <c r="M159" s="110" t="s">
        <v>362</v>
      </c>
      <c r="N159" s="38">
        <v>2500</v>
      </c>
      <c r="O159" s="144">
        <v>2500</v>
      </c>
      <c r="P159" s="38">
        <v>0</v>
      </c>
      <c r="Q159" s="38">
        <v>0</v>
      </c>
      <c r="R159" s="8"/>
    </row>
    <row r="160" spans="2:18" s="15" customFormat="1" ht="12.75" hidden="1">
      <c r="B160" s="31" t="s">
        <v>224</v>
      </c>
      <c r="C160" s="31" t="s">
        <v>471</v>
      </c>
      <c r="D160" s="31" t="s">
        <v>225</v>
      </c>
      <c r="E160" s="32">
        <v>17000</v>
      </c>
      <c r="F160" s="32">
        <v>17000</v>
      </c>
      <c r="G160" s="32"/>
      <c r="H160" s="32"/>
      <c r="I160" s="38">
        <v>0</v>
      </c>
      <c r="J160" s="38">
        <f t="shared" si="17"/>
        <v>17000</v>
      </c>
      <c r="K160" s="40">
        <v>9885.33</v>
      </c>
      <c r="L160" s="40"/>
      <c r="M160" s="110"/>
      <c r="N160" s="38">
        <v>17000</v>
      </c>
      <c r="O160" s="144">
        <v>17000</v>
      </c>
      <c r="P160" s="38">
        <v>0</v>
      </c>
      <c r="Q160" s="38">
        <v>0</v>
      </c>
      <c r="R160" s="8"/>
    </row>
    <row r="161" spans="2:18" s="15" customFormat="1" ht="12.75" hidden="1">
      <c r="B161" s="31" t="s">
        <v>226</v>
      </c>
      <c r="C161" s="31" t="s">
        <v>472</v>
      </c>
      <c r="D161" s="31" t="s">
        <v>227</v>
      </c>
      <c r="E161" s="32">
        <v>5000</v>
      </c>
      <c r="F161" s="32">
        <v>5000</v>
      </c>
      <c r="G161" s="32"/>
      <c r="H161" s="32"/>
      <c r="I161" s="38">
        <v>0</v>
      </c>
      <c r="J161" s="38">
        <f t="shared" si="17"/>
        <v>5000</v>
      </c>
      <c r="K161" s="40">
        <v>2942.4</v>
      </c>
      <c r="L161" s="40"/>
      <c r="M161" s="110" t="s">
        <v>336</v>
      </c>
      <c r="N161" s="38">
        <v>5000</v>
      </c>
      <c r="O161" s="144">
        <v>5000</v>
      </c>
      <c r="P161" s="38">
        <v>0</v>
      </c>
      <c r="Q161" s="38">
        <v>0</v>
      </c>
      <c r="R161" s="164" t="s">
        <v>336</v>
      </c>
    </row>
    <row r="162" spans="2:17" ht="12.75" hidden="1">
      <c r="B162" s="30" t="s">
        <v>228</v>
      </c>
      <c r="C162" s="30"/>
      <c r="D162" s="30" t="s">
        <v>229</v>
      </c>
      <c r="E162" s="34">
        <v>0</v>
      </c>
      <c r="F162" s="34">
        <v>0</v>
      </c>
      <c r="G162" s="34"/>
      <c r="H162" s="34"/>
      <c r="I162" s="39">
        <f>SUM(I163)</f>
        <v>2100</v>
      </c>
      <c r="J162" s="39">
        <f t="shared" si="17"/>
        <v>2100</v>
      </c>
      <c r="K162" s="96"/>
      <c r="L162" s="96"/>
      <c r="N162" s="39">
        <f>SUM(N163)</f>
        <v>2100</v>
      </c>
      <c r="O162" s="143">
        <f>SUM(O163)</f>
        <v>2100</v>
      </c>
      <c r="P162" s="39">
        <f>SUM(P163)</f>
        <v>0</v>
      </c>
      <c r="Q162" s="39">
        <f>SUM(Q163)</f>
        <v>0</v>
      </c>
    </row>
    <row r="163" spans="2:18" s="15" customFormat="1" ht="12.75" hidden="1">
      <c r="B163" s="31" t="s">
        <v>230</v>
      </c>
      <c r="C163" s="31" t="s">
        <v>473</v>
      </c>
      <c r="D163" s="31" t="s">
        <v>231</v>
      </c>
      <c r="E163" s="32">
        <v>0</v>
      </c>
      <c r="F163" s="32">
        <v>0</v>
      </c>
      <c r="G163" s="32"/>
      <c r="H163" s="32"/>
      <c r="I163" s="38">
        <v>2100</v>
      </c>
      <c r="J163" s="38">
        <f t="shared" si="17"/>
        <v>2100</v>
      </c>
      <c r="K163" s="40"/>
      <c r="L163" s="40"/>
      <c r="M163" s="110" t="s">
        <v>354</v>
      </c>
      <c r="N163" s="38">
        <v>2100</v>
      </c>
      <c r="O163" s="144">
        <v>2100</v>
      </c>
      <c r="P163" s="38"/>
      <c r="Q163" s="38"/>
      <c r="R163" s="8"/>
    </row>
    <row r="164" spans="2:17" ht="12.75" hidden="1">
      <c r="B164" s="30" t="s">
        <v>232</v>
      </c>
      <c r="C164" s="30"/>
      <c r="D164" s="30" t="s">
        <v>233</v>
      </c>
      <c r="E164" s="34">
        <v>30000</v>
      </c>
      <c r="F164" s="34">
        <f>SUM(F165+F166)</f>
        <v>62000</v>
      </c>
      <c r="G164" s="34"/>
      <c r="H164" s="34"/>
      <c r="I164" s="39">
        <f>SUM(I165+I166)</f>
        <v>-15800</v>
      </c>
      <c r="J164" s="39">
        <f t="shared" si="17"/>
        <v>46200</v>
      </c>
      <c r="K164" s="96"/>
      <c r="L164" s="96"/>
      <c r="N164" s="39">
        <f>SUM(N165+N166)</f>
        <v>46200</v>
      </c>
      <c r="O164" s="143">
        <f>SUM(O165+O166)</f>
        <v>23000</v>
      </c>
      <c r="P164" s="39">
        <f>SUM(P165+P166)</f>
        <v>0</v>
      </c>
      <c r="Q164" s="39">
        <f>SUM(Q165+Q166)</f>
        <v>0</v>
      </c>
    </row>
    <row r="165" spans="2:18" s="15" customFormat="1" ht="12.75" hidden="1">
      <c r="B165" s="31" t="s">
        <v>234</v>
      </c>
      <c r="C165" s="31" t="s">
        <v>474</v>
      </c>
      <c r="D165" s="31" t="s">
        <v>235</v>
      </c>
      <c r="E165" s="32">
        <v>2000</v>
      </c>
      <c r="F165" s="32">
        <v>34000</v>
      </c>
      <c r="G165" s="32"/>
      <c r="H165" s="32"/>
      <c r="I165" s="38">
        <v>-11800</v>
      </c>
      <c r="J165" s="38">
        <f t="shared" si="17"/>
        <v>22200</v>
      </c>
      <c r="K165" s="40">
        <v>22110</v>
      </c>
      <c r="L165" s="40"/>
      <c r="M165" s="110" t="s">
        <v>379</v>
      </c>
      <c r="N165" s="38">
        <v>22200</v>
      </c>
      <c r="O165" s="144">
        <v>2000</v>
      </c>
      <c r="P165" s="38"/>
      <c r="Q165" s="38"/>
      <c r="R165" s="8"/>
    </row>
    <row r="166" spans="2:18" s="15" customFormat="1" ht="12.75" hidden="1">
      <c r="B166" s="31" t="s">
        <v>236</v>
      </c>
      <c r="C166" s="31" t="s">
        <v>475</v>
      </c>
      <c r="D166" s="31" t="s">
        <v>237</v>
      </c>
      <c r="E166" s="32">
        <v>28000</v>
      </c>
      <c r="F166" s="32">
        <v>28000</v>
      </c>
      <c r="G166" s="32"/>
      <c r="H166" s="32"/>
      <c r="I166" s="38">
        <v>-4000</v>
      </c>
      <c r="J166" s="38">
        <f t="shared" si="17"/>
        <v>24000</v>
      </c>
      <c r="K166" s="40">
        <v>15841.81</v>
      </c>
      <c r="L166" s="40"/>
      <c r="M166" s="110" t="s">
        <v>382</v>
      </c>
      <c r="N166" s="38">
        <v>24000</v>
      </c>
      <c r="O166" s="144">
        <v>21000</v>
      </c>
      <c r="P166" s="38"/>
      <c r="Q166" s="38"/>
      <c r="R166" s="8"/>
    </row>
    <row r="167" spans="2:17" ht="12.75" hidden="1">
      <c r="B167" s="30" t="s">
        <v>238</v>
      </c>
      <c r="C167" s="30"/>
      <c r="D167" s="30" t="s">
        <v>239</v>
      </c>
      <c r="E167" s="34">
        <v>3700</v>
      </c>
      <c r="F167" s="34">
        <f>SUM(F168+F169)</f>
        <v>10200</v>
      </c>
      <c r="G167" s="34"/>
      <c r="H167" s="34"/>
      <c r="I167" s="39">
        <f>SUM(I168+I169)</f>
        <v>-2700</v>
      </c>
      <c r="J167" s="39">
        <f t="shared" si="17"/>
        <v>7500</v>
      </c>
      <c r="K167" s="96"/>
      <c r="L167" s="96"/>
      <c r="N167" s="39">
        <f>SUM(N168+N169)</f>
        <v>7500</v>
      </c>
      <c r="O167" s="143">
        <f>SUM(O168+O169)</f>
        <v>7500</v>
      </c>
      <c r="P167" s="39">
        <f>SUM(P168+P169)</f>
        <v>0</v>
      </c>
      <c r="Q167" s="39">
        <f>SUM(Q168+Q169)</f>
        <v>0</v>
      </c>
    </row>
    <row r="168" spans="2:18" s="15" customFormat="1" ht="12.75" hidden="1">
      <c r="B168" s="31" t="s">
        <v>240</v>
      </c>
      <c r="C168" s="31" t="s">
        <v>476</v>
      </c>
      <c r="D168" s="31" t="s">
        <v>241</v>
      </c>
      <c r="E168" s="32">
        <v>1500</v>
      </c>
      <c r="F168" s="32">
        <v>3000</v>
      </c>
      <c r="G168" s="32"/>
      <c r="H168" s="32"/>
      <c r="I168" s="38">
        <v>3300</v>
      </c>
      <c r="J168" s="38">
        <f t="shared" si="17"/>
        <v>6300</v>
      </c>
      <c r="K168" s="40">
        <v>6250</v>
      </c>
      <c r="L168" s="40"/>
      <c r="M168" s="110" t="s">
        <v>369</v>
      </c>
      <c r="N168" s="38">
        <v>6300</v>
      </c>
      <c r="O168" s="144">
        <v>6300</v>
      </c>
      <c r="P168" s="38"/>
      <c r="Q168" s="38"/>
      <c r="R168" s="8"/>
    </row>
    <row r="169" spans="2:18" s="15" customFormat="1" ht="12.75" hidden="1">
      <c r="B169" s="31" t="s">
        <v>242</v>
      </c>
      <c r="C169" s="31" t="s">
        <v>477</v>
      </c>
      <c r="D169" s="31" t="s">
        <v>243</v>
      </c>
      <c r="E169" s="32">
        <v>2200</v>
      </c>
      <c r="F169" s="32">
        <v>7200</v>
      </c>
      <c r="G169" s="32"/>
      <c r="H169" s="32"/>
      <c r="I169" s="38">
        <v>-6000</v>
      </c>
      <c r="J169" s="38">
        <f t="shared" si="17"/>
        <v>1200</v>
      </c>
      <c r="K169" s="40">
        <v>0</v>
      </c>
      <c r="L169" s="40"/>
      <c r="M169" s="110" t="s">
        <v>339</v>
      </c>
      <c r="N169" s="38">
        <v>1200</v>
      </c>
      <c r="O169" s="144">
        <v>1200</v>
      </c>
      <c r="P169" s="38"/>
      <c r="Q169" s="38"/>
      <c r="R169" s="8"/>
    </row>
    <row r="170" spans="2:17" ht="12.75" hidden="1">
      <c r="B170" s="30" t="s">
        <v>244</v>
      </c>
      <c r="C170" s="30"/>
      <c r="D170" s="30" t="s">
        <v>245</v>
      </c>
      <c r="E170" s="34">
        <v>6000</v>
      </c>
      <c r="F170" s="34">
        <v>4500</v>
      </c>
      <c r="G170" s="34"/>
      <c r="H170" s="34"/>
      <c r="I170" s="39">
        <f>SUM(I171)</f>
        <v>-2700</v>
      </c>
      <c r="J170" s="39">
        <f t="shared" si="17"/>
        <v>1800</v>
      </c>
      <c r="K170" s="96"/>
      <c r="L170" s="96"/>
      <c r="N170" s="39">
        <f>SUM(N171)</f>
        <v>1800</v>
      </c>
      <c r="O170" s="143">
        <f>SUM(O171)</f>
        <v>1800</v>
      </c>
      <c r="P170" s="39">
        <f>SUM(P171)</f>
        <v>0</v>
      </c>
      <c r="Q170" s="39">
        <f>SUM(Q171)</f>
        <v>0</v>
      </c>
    </row>
    <row r="171" spans="2:18" s="15" customFormat="1" ht="12.75" hidden="1">
      <c r="B171" s="31" t="s">
        <v>246</v>
      </c>
      <c r="C171" s="31" t="s">
        <v>478</v>
      </c>
      <c r="D171" s="31" t="s">
        <v>247</v>
      </c>
      <c r="E171" s="32">
        <v>6000</v>
      </c>
      <c r="F171" s="32">
        <v>4500</v>
      </c>
      <c r="G171" s="32"/>
      <c r="H171" s="32"/>
      <c r="I171" s="38">
        <v>-2700</v>
      </c>
      <c r="J171" s="38">
        <f t="shared" si="17"/>
        <v>1800</v>
      </c>
      <c r="K171" s="40">
        <v>1800</v>
      </c>
      <c r="L171" s="40"/>
      <c r="M171" s="110" t="s">
        <v>357</v>
      </c>
      <c r="N171" s="38">
        <v>1800</v>
      </c>
      <c r="O171" s="144">
        <v>1800</v>
      </c>
      <c r="P171" s="38"/>
      <c r="Q171" s="38"/>
      <c r="R171" s="8"/>
    </row>
    <row r="172" spans="2:17" ht="12.75" hidden="1">
      <c r="B172" s="30" t="s">
        <v>248</v>
      </c>
      <c r="C172" s="30"/>
      <c r="D172" s="30" t="s">
        <v>249</v>
      </c>
      <c r="E172" s="34">
        <v>17600</v>
      </c>
      <c r="F172" s="34">
        <f>SUM(F173+F174+F175+F176)</f>
        <v>17600</v>
      </c>
      <c r="G172" s="34"/>
      <c r="H172" s="34"/>
      <c r="I172" s="39">
        <f>SUM(I173+I174+I175+I176)</f>
        <v>86080</v>
      </c>
      <c r="J172" s="39">
        <f t="shared" si="17"/>
        <v>103680</v>
      </c>
      <c r="K172" s="96"/>
      <c r="L172" s="96"/>
      <c r="N172" s="39">
        <f>SUM(N173+N174+N175+N176)</f>
        <v>103680</v>
      </c>
      <c r="O172" s="143">
        <f>SUM(O173+O174+O175+O176)</f>
        <v>34800</v>
      </c>
      <c r="P172" s="39">
        <f>SUM(P173+P174+P175+P176)</f>
        <v>0</v>
      </c>
      <c r="Q172" s="39">
        <f>SUM(Q173+Q174+Q175+Q176)</f>
        <v>0</v>
      </c>
    </row>
    <row r="173" spans="2:18" s="15" customFormat="1" ht="12.75" hidden="1">
      <c r="B173" s="31" t="s">
        <v>250</v>
      </c>
      <c r="C173" s="31" t="s">
        <v>479</v>
      </c>
      <c r="D173" s="31" t="s">
        <v>251</v>
      </c>
      <c r="E173" s="32">
        <v>2000</v>
      </c>
      <c r="F173" s="32">
        <v>2000</v>
      </c>
      <c r="G173" s="32"/>
      <c r="H173" s="32"/>
      <c r="I173" s="38">
        <v>-720</v>
      </c>
      <c r="J173" s="38">
        <f t="shared" si="17"/>
        <v>1280</v>
      </c>
      <c r="K173" s="40">
        <v>780</v>
      </c>
      <c r="L173" s="40"/>
      <c r="M173" s="110"/>
      <c r="N173" s="38">
        <v>1280</v>
      </c>
      <c r="O173" s="144">
        <v>1500</v>
      </c>
      <c r="P173" s="38"/>
      <c r="Q173" s="38"/>
      <c r="R173" s="8"/>
    </row>
    <row r="174" spans="2:18" s="15" customFormat="1" ht="12.75" hidden="1">
      <c r="B174" s="31" t="s">
        <v>252</v>
      </c>
      <c r="C174" s="31" t="s">
        <v>480</v>
      </c>
      <c r="D174" s="31" t="s">
        <v>253</v>
      </c>
      <c r="E174" s="32">
        <v>2000</v>
      </c>
      <c r="F174" s="32">
        <v>2000</v>
      </c>
      <c r="G174" s="32"/>
      <c r="H174" s="32"/>
      <c r="I174" s="38">
        <v>-500</v>
      </c>
      <c r="J174" s="38">
        <f t="shared" si="17"/>
        <v>1500</v>
      </c>
      <c r="K174" s="40">
        <v>0</v>
      </c>
      <c r="L174" s="40"/>
      <c r="M174" s="110"/>
      <c r="N174" s="38">
        <v>1500</v>
      </c>
      <c r="O174" s="144">
        <v>1500</v>
      </c>
      <c r="P174" s="38"/>
      <c r="Q174" s="38"/>
      <c r="R174" s="8"/>
    </row>
    <row r="175" spans="2:18" s="15" customFormat="1" ht="12.75" hidden="1">
      <c r="B175" s="31" t="s">
        <v>254</v>
      </c>
      <c r="C175" s="31" t="s">
        <v>481</v>
      </c>
      <c r="D175" s="31" t="s">
        <v>255</v>
      </c>
      <c r="E175" s="32">
        <v>1500</v>
      </c>
      <c r="F175" s="32">
        <v>1500</v>
      </c>
      <c r="G175" s="32"/>
      <c r="H175" s="32"/>
      <c r="I175" s="38">
        <v>300</v>
      </c>
      <c r="J175" s="38">
        <f t="shared" si="17"/>
        <v>1800</v>
      </c>
      <c r="K175" s="40">
        <v>0</v>
      </c>
      <c r="L175" s="40"/>
      <c r="M175" s="110"/>
      <c r="N175" s="38">
        <v>1800</v>
      </c>
      <c r="O175" s="144">
        <v>1800</v>
      </c>
      <c r="P175" s="38"/>
      <c r="Q175" s="38"/>
      <c r="R175" s="8"/>
    </row>
    <row r="176" spans="2:18" s="15" customFormat="1" ht="14.25" customHeight="1" hidden="1">
      <c r="B176" s="31" t="s">
        <v>256</v>
      </c>
      <c r="C176" s="31" t="s">
        <v>482</v>
      </c>
      <c r="D176" s="31" t="s">
        <v>257</v>
      </c>
      <c r="E176" s="32">
        <v>12100</v>
      </c>
      <c r="F176" s="32">
        <v>12100</v>
      </c>
      <c r="G176" s="32"/>
      <c r="H176" s="32"/>
      <c r="I176" s="38">
        <v>87000</v>
      </c>
      <c r="J176" s="38">
        <f t="shared" si="17"/>
        <v>99100</v>
      </c>
      <c r="K176" s="40">
        <v>16654.25</v>
      </c>
      <c r="L176" s="40"/>
      <c r="M176" s="114" t="s">
        <v>406</v>
      </c>
      <c r="N176" s="38">
        <v>99100</v>
      </c>
      <c r="O176" s="144">
        <v>30000</v>
      </c>
      <c r="P176" s="38"/>
      <c r="Q176" s="38"/>
      <c r="R176" s="165" t="s">
        <v>519</v>
      </c>
    </row>
    <row r="177" spans="2:17" ht="12.75">
      <c r="B177" s="30" t="s">
        <v>258</v>
      </c>
      <c r="C177" s="30"/>
      <c r="D177" s="30" t="s">
        <v>259</v>
      </c>
      <c r="E177" s="34">
        <v>65980</v>
      </c>
      <c r="F177" s="34">
        <f>SUM(F178+F182+F184+F186+F191)</f>
        <v>53980</v>
      </c>
      <c r="G177" s="34"/>
      <c r="H177" s="34"/>
      <c r="I177" s="39">
        <f>SUM(I178+I182+I184+I186+I191)</f>
        <v>3850</v>
      </c>
      <c r="J177" s="39">
        <f t="shared" si="17"/>
        <v>57830</v>
      </c>
      <c r="K177" s="96"/>
      <c r="L177" s="96"/>
      <c r="N177" s="39">
        <f>SUM(N178+N182+N184+N186+N191)</f>
        <v>57830</v>
      </c>
      <c r="O177" s="143">
        <f>SUM(O178+O182+O184+O186+O191)</f>
        <v>57080</v>
      </c>
      <c r="P177" s="39">
        <f>SUM(P178+P182+P184+P186+P191)</f>
        <v>0</v>
      </c>
      <c r="Q177" s="39">
        <f>SUM(Q178+Q182+Q184+Q186+Q191)</f>
        <v>0</v>
      </c>
    </row>
    <row r="178" spans="2:17" ht="3" customHeight="1" hidden="1">
      <c r="B178" s="30" t="s">
        <v>260</v>
      </c>
      <c r="C178" s="30"/>
      <c r="D178" s="30" t="s">
        <v>261</v>
      </c>
      <c r="E178" s="34">
        <v>49400</v>
      </c>
      <c r="F178" s="34">
        <f>SUM(F179+F180+F181)</f>
        <v>49400</v>
      </c>
      <c r="G178" s="34"/>
      <c r="H178" s="34"/>
      <c r="I178" s="39">
        <f>SUM(I179+I180+I181)</f>
        <v>3000</v>
      </c>
      <c r="J178" s="39">
        <f t="shared" si="17"/>
        <v>52400</v>
      </c>
      <c r="K178" s="96"/>
      <c r="L178" s="96"/>
      <c r="N178" s="39">
        <f>SUM(N179+N180+N181)</f>
        <v>52400</v>
      </c>
      <c r="O178" s="143">
        <f>SUM(O179+O180+O181)</f>
        <v>51200</v>
      </c>
      <c r="P178" s="39">
        <f>SUM(P179+P180+P181)</f>
        <v>0</v>
      </c>
      <c r="Q178" s="39">
        <f>SUM(Q179+Q180+Q181)</f>
        <v>0</v>
      </c>
    </row>
    <row r="179" spans="2:18" s="15" customFormat="1" ht="12.75" hidden="1">
      <c r="B179" s="31" t="s">
        <v>262</v>
      </c>
      <c r="C179" s="31" t="s">
        <v>483</v>
      </c>
      <c r="D179" s="31" t="s">
        <v>263</v>
      </c>
      <c r="E179" s="32">
        <v>5200</v>
      </c>
      <c r="F179" s="32">
        <v>5200</v>
      </c>
      <c r="G179" s="32"/>
      <c r="H179" s="32"/>
      <c r="I179" s="38">
        <v>400</v>
      </c>
      <c r="J179" s="38">
        <f t="shared" si="17"/>
        <v>5600</v>
      </c>
      <c r="K179" s="40">
        <v>1843</v>
      </c>
      <c r="L179" s="40"/>
      <c r="M179" s="110" t="s">
        <v>388</v>
      </c>
      <c r="N179" s="38">
        <v>5600</v>
      </c>
      <c r="O179" s="144">
        <v>5600</v>
      </c>
      <c r="P179" s="38"/>
      <c r="Q179" s="38"/>
      <c r="R179" s="8"/>
    </row>
    <row r="180" spans="2:18" s="15" customFormat="1" ht="12.75" hidden="1">
      <c r="B180" s="31" t="s">
        <v>264</v>
      </c>
      <c r="C180" s="31" t="s">
        <v>484</v>
      </c>
      <c r="D180" s="31" t="s">
        <v>265</v>
      </c>
      <c r="E180" s="32">
        <v>29000</v>
      </c>
      <c r="F180" s="32">
        <v>29000</v>
      </c>
      <c r="G180" s="32"/>
      <c r="H180" s="32"/>
      <c r="I180" s="38">
        <v>2600</v>
      </c>
      <c r="J180" s="38">
        <f t="shared" si="17"/>
        <v>31600</v>
      </c>
      <c r="K180" s="40">
        <v>25519.68</v>
      </c>
      <c r="L180" s="40"/>
      <c r="M180" s="110" t="s">
        <v>389</v>
      </c>
      <c r="N180" s="38">
        <v>31600</v>
      </c>
      <c r="O180" s="144">
        <v>31600</v>
      </c>
      <c r="P180" s="38"/>
      <c r="Q180" s="38"/>
      <c r="R180" s="8"/>
    </row>
    <row r="181" spans="2:18" s="15" customFormat="1" ht="12.75" hidden="1">
      <c r="B181" s="31" t="s">
        <v>266</v>
      </c>
      <c r="C181" s="31" t="s">
        <v>485</v>
      </c>
      <c r="D181" s="31" t="s">
        <v>267</v>
      </c>
      <c r="E181" s="32">
        <v>15200</v>
      </c>
      <c r="F181" s="32">
        <v>15200</v>
      </c>
      <c r="G181" s="32"/>
      <c r="H181" s="32"/>
      <c r="I181" s="38">
        <v>0</v>
      </c>
      <c r="J181" s="38">
        <f t="shared" si="17"/>
        <v>15200</v>
      </c>
      <c r="K181" s="40">
        <v>7553</v>
      </c>
      <c r="L181" s="40"/>
      <c r="M181" s="119" t="s">
        <v>390</v>
      </c>
      <c r="N181" s="38">
        <v>15200</v>
      </c>
      <c r="O181" s="144">
        <v>14000</v>
      </c>
      <c r="P181" s="38">
        <v>0</v>
      </c>
      <c r="Q181" s="38">
        <v>0</v>
      </c>
      <c r="R181" s="8"/>
    </row>
    <row r="182" spans="2:17" ht="12.75" hidden="1">
      <c r="B182" s="30" t="s">
        <v>268</v>
      </c>
      <c r="C182" s="30"/>
      <c r="D182" s="30" t="s">
        <v>269</v>
      </c>
      <c r="E182" s="34">
        <v>2000</v>
      </c>
      <c r="F182" s="34">
        <v>500</v>
      </c>
      <c r="G182" s="34"/>
      <c r="H182" s="34"/>
      <c r="I182" s="39">
        <f>SUM(I183)</f>
        <v>0</v>
      </c>
      <c r="J182" s="39">
        <f t="shared" si="17"/>
        <v>500</v>
      </c>
      <c r="K182" s="96"/>
      <c r="L182" s="96"/>
      <c r="N182" s="39">
        <f>SUM(N183)</f>
        <v>500</v>
      </c>
      <c r="O182" s="143">
        <f>SUM(O183)</f>
        <v>1000</v>
      </c>
      <c r="P182" s="39">
        <f>SUM(P183)</f>
        <v>0</v>
      </c>
      <c r="Q182" s="39">
        <f>SUM(Q183)</f>
        <v>0</v>
      </c>
    </row>
    <row r="183" spans="2:18" s="15" customFormat="1" ht="12.75" hidden="1">
      <c r="B183" s="31" t="s">
        <v>270</v>
      </c>
      <c r="C183" s="31" t="s">
        <v>486</v>
      </c>
      <c r="D183" s="31" t="s">
        <v>271</v>
      </c>
      <c r="E183" s="32">
        <v>2000</v>
      </c>
      <c r="F183" s="32">
        <v>500</v>
      </c>
      <c r="G183" s="32"/>
      <c r="H183" s="32"/>
      <c r="I183" s="38">
        <v>0</v>
      </c>
      <c r="J183" s="38">
        <f t="shared" si="17"/>
        <v>500</v>
      </c>
      <c r="K183" s="40">
        <v>0</v>
      </c>
      <c r="L183" s="40"/>
      <c r="M183" s="110"/>
      <c r="N183" s="38">
        <v>500</v>
      </c>
      <c r="O183" s="144">
        <v>1000</v>
      </c>
      <c r="P183" s="38">
        <v>0</v>
      </c>
      <c r="Q183" s="38">
        <v>0</v>
      </c>
      <c r="R183" s="8"/>
    </row>
    <row r="184" spans="2:17" ht="12.75" hidden="1">
      <c r="B184" s="30" t="s">
        <v>272</v>
      </c>
      <c r="C184" s="30"/>
      <c r="D184" s="30" t="s">
        <v>273</v>
      </c>
      <c r="E184" s="34">
        <v>80</v>
      </c>
      <c r="F184" s="34">
        <f>SUM(F185)</f>
        <v>80</v>
      </c>
      <c r="G184" s="34"/>
      <c r="H184" s="34"/>
      <c r="I184" s="39">
        <f>SUM(I185)</f>
        <v>0</v>
      </c>
      <c r="J184" s="39">
        <f t="shared" si="17"/>
        <v>80</v>
      </c>
      <c r="K184" s="96"/>
      <c r="L184" s="96"/>
      <c r="N184" s="39">
        <f>SUM(N185)</f>
        <v>80</v>
      </c>
      <c r="O184" s="143">
        <f>SUM(O185)</f>
        <v>80</v>
      </c>
      <c r="P184" s="39">
        <f>SUM(P185)</f>
        <v>0</v>
      </c>
      <c r="Q184" s="39">
        <f>SUM(Q185)</f>
        <v>0</v>
      </c>
    </row>
    <row r="185" spans="2:18" s="15" customFormat="1" ht="12.75" hidden="1">
      <c r="B185" s="31" t="s">
        <v>274</v>
      </c>
      <c r="C185" s="31" t="s">
        <v>487</v>
      </c>
      <c r="D185" s="31" t="s">
        <v>275</v>
      </c>
      <c r="E185" s="32">
        <v>80</v>
      </c>
      <c r="F185" s="32">
        <v>80</v>
      </c>
      <c r="G185" s="32"/>
      <c r="H185" s="32"/>
      <c r="I185" s="38">
        <v>0</v>
      </c>
      <c r="J185" s="38">
        <f t="shared" si="17"/>
        <v>80</v>
      </c>
      <c r="K185" s="40">
        <v>0</v>
      </c>
      <c r="L185" s="40"/>
      <c r="M185" s="110" t="s">
        <v>370</v>
      </c>
      <c r="N185" s="38">
        <v>80</v>
      </c>
      <c r="O185" s="144">
        <v>80</v>
      </c>
      <c r="P185" s="38">
        <v>0</v>
      </c>
      <c r="Q185" s="38">
        <v>0</v>
      </c>
      <c r="R185" s="8" t="s">
        <v>520</v>
      </c>
    </row>
    <row r="186" spans="2:17" ht="12.75" hidden="1">
      <c r="B186" s="30" t="s">
        <v>276</v>
      </c>
      <c r="C186" s="30"/>
      <c r="D186" s="30" t="s">
        <v>277</v>
      </c>
      <c r="E186" s="34">
        <v>11000</v>
      </c>
      <c r="F186" s="34">
        <f>SUM(F187+F188+F189+F190)</f>
        <v>2500</v>
      </c>
      <c r="G186" s="34"/>
      <c r="H186" s="34"/>
      <c r="I186" s="39">
        <f>SUM(I187+I188+I189+I190)</f>
        <v>50</v>
      </c>
      <c r="J186" s="39">
        <f t="shared" si="17"/>
        <v>2550</v>
      </c>
      <c r="K186" s="96"/>
      <c r="L186" s="96"/>
      <c r="N186" s="39">
        <f>SUM(N187+N188+N189+N190)</f>
        <v>2550</v>
      </c>
      <c r="O186" s="143">
        <f>SUM(O187+O188+O189+O190)</f>
        <v>2500</v>
      </c>
      <c r="P186" s="39">
        <f>SUM(P187+P188+P189+P190)</f>
        <v>0</v>
      </c>
      <c r="Q186" s="39">
        <f>SUM(Q187+Q188+Q189+Q190)</f>
        <v>0</v>
      </c>
    </row>
    <row r="187" spans="2:18" s="15" customFormat="1" ht="12.75" hidden="1">
      <c r="B187" s="31" t="s">
        <v>278</v>
      </c>
      <c r="C187" s="31" t="s">
        <v>488</v>
      </c>
      <c r="D187" s="31" t="s">
        <v>279</v>
      </c>
      <c r="E187" s="32">
        <v>8500</v>
      </c>
      <c r="F187" s="32">
        <v>1000</v>
      </c>
      <c r="G187" s="32"/>
      <c r="H187" s="32"/>
      <c r="I187" s="38">
        <v>0</v>
      </c>
      <c r="J187" s="38">
        <f t="shared" si="17"/>
        <v>1000</v>
      </c>
      <c r="K187" s="40">
        <v>0</v>
      </c>
      <c r="L187" s="40"/>
      <c r="M187" s="110"/>
      <c r="N187" s="38">
        <v>1000</v>
      </c>
      <c r="O187" s="144">
        <v>1000</v>
      </c>
      <c r="P187" s="38">
        <v>0</v>
      </c>
      <c r="Q187" s="38">
        <v>0</v>
      </c>
      <c r="R187" s="8"/>
    </row>
    <row r="188" spans="2:18" s="15" customFormat="1" ht="12.75" hidden="1">
      <c r="B188" s="31" t="s">
        <v>280</v>
      </c>
      <c r="C188" s="31" t="s">
        <v>489</v>
      </c>
      <c r="D188" s="31" t="s">
        <v>281</v>
      </c>
      <c r="E188" s="32">
        <v>500</v>
      </c>
      <c r="F188" s="32">
        <v>500</v>
      </c>
      <c r="G188" s="32"/>
      <c r="H188" s="32"/>
      <c r="I188" s="38">
        <v>0</v>
      </c>
      <c r="J188" s="38">
        <f t="shared" si="17"/>
        <v>500</v>
      </c>
      <c r="K188" s="40">
        <v>0</v>
      </c>
      <c r="L188" s="40"/>
      <c r="M188" s="110"/>
      <c r="N188" s="38">
        <v>500</v>
      </c>
      <c r="O188" s="144">
        <v>500</v>
      </c>
      <c r="P188" s="38">
        <v>0</v>
      </c>
      <c r="Q188" s="38">
        <v>0</v>
      </c>
      <c r="R188" s="8"/>
    </row>
    <row r="189" spans="2:18" s="15" customFormat="1" ht="12.75" hidden="1">
      <c r="B189" s="31" t="s">
        <v>282</v>
      </c>
      <c r="C189" s="31" t="s">
        <v>490</v>
      </c>
      <c r="D189" s="31" t="s">
        <v>283</v>
      </c>
      <c r="E189" s="32">
        <v>2000</v>
      </c>
      <c r="F189" s="32">
        <v>1000</v>
      </c>
      <c r="G189" s="32"/>
      <c r="H189" s="32"/>
      <c r="I189" s="38">
        <v>0</v>
      </c>
      <c r="J189" s="38">
        <f t="shared" si="17"/>
        <v>1000</v>
      </c>
      <c r="K189" s="40">
        <v>187.5</v>
      </c>
      <c r="L189" s="40"/>
      <c r="M189" s="110"/>
      <c r="N189" s="38">
        <v>1000</v>
      </c>
      <c r="O189" s="144">
        <v>1000</v>
      </c>
      <c r="P189" s="38">
        <v>0</v>
      </c>
      <c r="Q189" s="38">
        <v>0</v>
      </c>
      <c r="R189" s="8"/>
    </row>
    <row r="190" spans="2:18" s="15" customFormat="1" ht="12.75" hidden="1">
      <c r="B190" s="31" t="s">
        <v>284</v>
      </c>
      <c r="C190" s="31" t="s">
        <v>491</v>
      </c>
      <c r="D190" s="31" t="s">
        <v>285</v>
      </c>
      <c r="E190" s="32">
        <v>0</v>
      </c>
      <c r="F190" s="32">
        <v>0</v>
      </c>
      <c r="G190" s="32"/>
      <c r="H190" s="32"/>
      <c r="I190" s="38">
        <v>50</v>
      </c>
      <c r="J190" s="38">
        <f t="shared" si="17"/>
        <v>50</v>
      </c>
      <c r="K190" s="40"/>
      <c r="L190" s="40"/>
      <c r="M190" s="110" t="s">
        <v>359</v>
      </c>
      <c r="N190" s="38">
        <v>50</v>
      </c>
      <c r="O190" s="144">
        <v>0</v>
      </c>
      <c r="P190" s="38"/>
      <c r="Q190" s="38"/>
      <c r="R190" s="8"/>
    </row>
    <row r="191" spans="2:17" ht="12.75" hidden="1">
      <c r="B191" s="30" t="s">
        <v>286</v>
      </c>
      <c r="C191" s="30"/>
      <c r="D191" s="30" t="s">
        <v>259</v>
      </c>
      <c r="E191" s="34">
        <v>3500</v>
      </c>
      <c r="F191" s="34">
        <f>SUM(F192+F193)</f>
        <v>1500</v>
      </c>
      <c r="G191" s="34"/>
      <c r="H191" s="34"/>
      <c r="I191" s="39">
        <f>SUM(I192+I193)</f>
        <v>800</v>
      </c>
      <c r="J191" s="39">
        <f t="shared" si="17"/>
        <v>2300</v>
      </c>
      <c r="K191" s="96"/>
      <c r="L191" s="96"/>
      <c r="N191" s="39">
        <f>SUM(N192+N193)</f>
        <v>2300</v>
      </c>
      <c r="O191" s="143">
        <f>SUM(O192+O193)</f>
        <v>2300</v>
      </c>
      <c r="P191" s="39">
        <f>SUM(P192+P193)</f>
        <v>0</v>
      </c>
      <c r="Q191" s="39">
        <f>SUM(Q192+Q193)</f>
        <v>0</v>
      </c>
    </row>
    <row r="192" spans="2:18" s="15" customFormat="1" ht="12.75" hidden="1">
      <c r="B192" s="31" t="s">
        <v>287</v>
      </c>
      <c r="C192" s="31" t="s">
        <v>492</v>
      </c>
      <c r="D192" s="31" t="s">
        <v>288</v>
      </c>
      <c r="E192" s="32">
        <v>3000</v>
      </c>
      <c r="F192" s="32">
        <v>1000</v>
      </c>
      <c r="G192" s="32"/>
      <c r="H192" s="32"/>
      <c r="I192" s="38">
        <v>0</v>
      </c>
      <c r="J192" s="38">
        <f t="shared" si="17"/>
        <v>1000</v>
      </c>
      <c r="K192" s="40">
        <v>0</v>
      </c>
      <c r="L192" s="40"/>
      <c r="M192" s="110" t="s">
        <v>363</v>
      </c>
      <c r="N192" s="38">
        <v>1000</v>
      </c>
      <c r="O192" s="144">
        <v>1000</v>
      </c>
      <c r="P192" s="38">
        <v>0</v>
      </c>
      <c r="Q192" s="38">
        <v>0</v>
      </c>
      <c r="R192" s="8"/>
    </row>
    <row r="193" spans="2:18" s="15" customFormat="1" ht="14.25" customHeight="1" hidden="1">
      <c r="B193" s="31" t="s">
        <v>289</v>
      </c>
      <c r="C193" s="31" t="s">
        <v>493</v>
      </c>
      <c r="D193" s="31" t="s">
        <v>290</v>
      </c>
      <c r="E193" s="32">
        <v>500</v>
      </c>
      <c r="F193" s="32">
        <v>500</v>
      </c>
      <c r="G193" s="32"/>
      <c r="H193" s="32"/>
      <c r="I193" s="38">
        <v>800</v>
      </c>
      <c r="J193" s="38">
        <f t="shared" si="17"/>
        <v>1300</v>
      </c>
      <c r="K193" s="40">
        <v>862.5</v>
      </c>
      <c r="L193" s="40"/>
      <c r="M193" s="114" t="s">
        <v>397</v>
      </c>
      <c r="N193" s="38">
        <v>1300</v>
      </c>
      <c r="O193" s="144">
        <v>1300</v>
      </c>
      <c r="P193" s="38"/>
      <c r="Q193" s="38"/>
      <c r="R193" s="8"/>
    </row>
    <row r="194" spans="2:17" ht="12.75">
      <c r="B194" s="30" t="s">
        <v>291</v>
      </c>
      <c r="C194" s="30"/>
      <c r="D194" s="30" t="s">
        <v>292</v>
      </c>
      <c r="E194" s="34">
        <v>1200</v>
      </c>
      <c r="F194" s="34">
        <f>SUM(F195)</f>
        <v>1200</v>
      </c>
      <c r="G194" s="34">
        <v>1200</v>
      </c>
      <c r="H194" s="34">
        <v>1200</v>
      </c>
      <c r="I194" s="39">
        <f>SUM(I195)</f>
        <v>0</v>
      </c>
      <c r="J194" s="39">
        <f t="shared" si="17"/>
        <v>1200</v>
      </c>
      <c r="K194" s="96"/>
      <c r="L194" s="96"/>
      <c r="N194" s="39">
        <f>SUM(N195)</f>
        <v>1200</v>
      </c>
      <c r="O194" s="143">
        <f>SUM(O195)</f>
        <v>1200</v>
      </c>
      <c r="P194" s="39">
        <v>1200</v>
      </c>
      <c r="Q194" s="39">
        <v>1200</v>
      </c>
    </row>
    <row r="195" spans="2:17" ht="12.75">
      <c r="B195" s="30" t="s">
        <v>293</v>
      </c>
      <c r="C195" s="30"/>
      <c r="D195" s="30" t="s">
        <v>294</v>
      </c>
      <c r="E195" s="34">
        <v>1200</v>
      </c>
      <c r="F195" s="34">
        <f>SUM(F196+F198)</f>
        <v>1200</v>
      </c>
      <c r="G195" s="34"/>
      <c r="H195" s="34"/>
      <c r="I195" s="39">
        <f>SUM(I196+I198)</f>
        <v>0</v>
      </c>
      <c r="J195" s="39">
        <f t="shared" si="17"/>
        <v>1200</v>
      </c>
      <c r="K195" s="96"/>
      <c r="L195" s="96"/>
      <c r="N195" s="39">
        <f>SUM(N196+N198)</f>
        <v>1200</v>
      </c>
      <c r="O195" s="143">
        <f>SUM(O196+O198)</f>
        <v>1200</v>
      </c>
      <c r="P195" s="39">
        <f>SUM(P196+P198)</f>
        <v>0</v>
      </c>
      <c r="Q195" s="39">
        <f>SUM(Q196+Q198)</f>
        <v>0</v>
      </c>
    </row>
    <row r="196" spans="2:17" ht="12.75" hidden="1">
      <c r="B196" s="30" t="s">
        <v>295</v>
      </c>
      <c r="C196" s="30"/>
      <c r="D196" s="30" t="s">
        <v>296</v>
      </c>
      <c r="E196" s="34">
        <v>200</v>
      </c>
      <c r="F196" s="34">
        <v>200</v>
      </c>
      <c r="G196" s="34"/>
      <c r="H196" s="34"/>
      <c r="I196" s="39">
        <f>SUM(I197)</f>
        <v>0</v>
      </c>
      <c r="J196" s="39">
        <f t="shared" si="17"/>
        <v>200</v>
      </c>
      <c r="K196" s="96"/>
      <c r="L196" s="96"/>
      <c r="N196" s="39">
        <f>SUM(N197)</f>
        <v>200</v>
      </c>
      <c r="O196" s="143">
        <f>SUM(O197)</f>
        <v>200</v>
      </c>
      <c r="P196" s="39">
        <f>SUM(P197)</f>
        <v>0</v>
      </c>
      <c r="Q196" s="39">
        <f>SUM(Q197)</f>
        <v>0</v>
      </c>
    </row>
    <row r="197" spans="2:18" s="15" customFormat="1" ht="12.75" hidden="1">
      <c r="B197" s="31" t="s">
        <v>297</v>
      </c>
      <c r="C197" s="31" t="s">
        <v>494</v>
      </c>
      <c r="D197" s="31" t="s">
        <v>298</v>
      </c>
      <c r="E197" s="32">
        <v>200</v>
      </c>
      <c r="F197" s="32">
        <v>200</v>
      </c>
      <c r="G197" s="32"/>
      <c r="H197" s="32"/>
      <c r="I197" s="38">
        <v>0</v>
      </c>
      <c r="J197" s="38">
        <f t="shared" si="17"/>
        <v>200</v>
      </c>
      <c r="K197" s="40">
        <v>0</v>
      </c>
      <c r="L197" s="40"/>
      <c r="M197" s="110"/>
      <c r="N197" s="38">
        <v>200</v>
      </c>
      <c r="O197" s="144">
        <v>200</v>
      </c>
      <c r="P197" s="38">
        <v>0</v>
      </c>
      <c r="Q197" s="38">
        <v>0</v>
      </c>
      <c r="R197" s="8"/>
    </row>
    <row r="198" spans="2:17" ht="12.75" hidden="1">
      <c r="B198" s="30" t="s">
        <v>299</v>
      </c>
      <c r="C198" s="30"/>
      <c r="D198" s="30" t="s">
        <v>300</v>
      </c>
      <c r="E198" s="34">
        <v>1000</v>
      </c>
      <c r="F198" s="34">
        <v>1000</v>
      </c>
      <c r="G198" s="34"/>
      <c r="H198" s="34"/>
      <c r="I198" s="39">
        <f>SUM(I199)</f>
        <v>0</v>
      </c>
      <c r="J198" s="39">
        <f aca="true" t="shared" si="18" ref="J198:J258">SUM(F198+I198)</f>
        <v>1000</v>
      </c>
      <c r="K198" s="96"/>
      <c r="L198" s="96"/>
      <c r="N198" s="39">
        <f>SUM(N199)</f>
        <v>1000</v>
      </c>
      <c r="O198" s="143">
        <f>SUM(O199)</f>
        <v>1000</v>
      </c>
      <c r="P198" s="39">
        <f>SUM(P199)</f>
        <v>0</v>
      </c>
      <c r="Q198" s="39">
        <f>SUM(Q199)</f>
        <v>0</v>
      </c>
    </row>
    <row r="199" spans="2:18" s="15" customFormat="1" ht="15" customHeight="1" hidden="1">
      <c r="B199" s="31" t="s">
        <v>301</v>
      </c>
      <c r="C199" s="31" t="s">
        <v>495</v>
      </c>
      <c r="D199" s="31" t="s">
        <v>302</v>
      </c>
      <c r="E199" s="32">
        <v>1000</v>
      </c>
      <c r="F199" s="32">
        <v>1000</v>
      </c>
      <c r="G199" s="32"/>
      <c r="H199" s="32"/>
      <c r="I199" s="38">
        <v>0</v>
      </c>
      <c r="J199" s="38">
        <f t="shared" si="18"/>
        <v>1000</v>
      </c>
      <c r="K199" s="40">
        <v>12.5</v>
      </c>
      <c r="L199" s="40"/>
      <c r="M199" s="110"/>
      <c r="N199" s="38">
        <v>1000</v>
      </c>
      <c r="O199" s="144">
        <v>1000</v>
      </c>
      <c r="P199" s="38">
        <v>0</v>
      </c>
      <c r="Q199" s="38">
        <v>0</v>
      </c>
      <c r="R199" s="8"/>
    </row>
    <row r="200" spans="2:18" s="3" customFormat="1" ht="9.75" customHeight="1">
      <c r="B200" s="81" t="s">
        <v>535</v>
      </c>
      <c r="C200" s="81"/>
      <c r="D200" s="81"/>
      <c r="E200" s="34"/>
      <c r="F200" s="60">
        <v>0</v>
      </c>
      <c r="G200" s="60"/>
      <c r="H200" s="60"/>
      <c r="I200" s="71">
        <v>99202</v>
      </c>
      <c r="J200" s="88">
        <f t="shared" si="18"/>
        <v>99202</v>
      </c>
      <c r="K200" s="103"/>
      <c r="L200" s="103"/>
      <c r="M200" s="108"/>
      <c r="N200" s="71"/>
      <c r="O200" s="145">
        <v>1000</v>
      </c>
      <c r="P200" s="71"/>
      <c r="Q200" s="71"/>
      <c r="R200" s="125"/>
    </row>
    <row r="201" spans="2:18" s="3" customFormat="1" ht="11.25" customHeight="1">
      <c r="B201" s="174" t="s">
        <v>91</v>
      </c>
      <c r="C201" s="174"/>
      <c r="D201" s="172" t="s">
        <v>536</v>
      </c>
      <c r="E201" s="175">
        <v>1000</v>
      </c>
      <c r="F201" s="34">
        <v>0</v>
      </c>
      <c r="G201" s="34"/>
      <c r="H201" s="34"/>
      <c r="I201" s="39">
        <v>99202</v>
      </c>
      <c r="J201" s="39">
        <f t="shared" si="18"/>
        <v>99202</v>
      </c>
      <c r="K201" s="96"/>
      <c r="L201" s="96"/>
      <c r="M201" s="108"/>
      <c r="N201" s="39"/>
      <c r="O201" s="143">
        <v>1000</v>
      </c>
      <c r="P201" s="39"/>
      <c r="Q201" s="39"/>
      <c r="R201" s="125"/>
    </row>
    <row r="202" spans="2:18" s="3" customFormat="1" ht="9.75" customHeight="1">
      <c r="B202" s="174" t="s">
        <v>118</v>
      </c>
      <c r="C202" s="174"/>
      <c r="D202" s="172" t="s">
        <v>537</v>
      </c>
      <c r="E202" s="175">
        <v>1000</v>
      </c>
      <c r="F202" s="34">
        <v>0</v>
      </c>
      <c r="G202" s="34"/>
      <c r="H202" s="34"/>
      <c r="I202" s="39">
        <v>99202</v>
      </c>
      <c r="J202" s="39">
        <f t="shared" si="18"/>
        <v>99202</v>
      </c>
      <c r="K202" s="96"/>
      <c r="L202" s="96"/>
      <c r="M202" s="108"/>
      <c r="N202" s="39"/>
      <c r="O202" s="143">
        <v>1000</v>
      </c>
      <c r="P202" s="39"/>
      <c r="Q202" s="39"/>
      <c r="R202" s="125"/>
    </row>
    <row r="203" spans="2:18" s="3" customFormat="1" ht="11.25" customHeight="1">
      <c r="B203" s="174" t="s">
        <v>120</v>
      </c>
      <c r="C203" s="174"/>
      <c r="D203" s="172" t="s">
        <v>538</v>
      </c>
      <c r="E203" s="175">
        <v>1000</v>
      </c>
      <c r="F203" s="34">
        <v>0</v>
      </c>
      <c r="G203" s="34"/>
      <c r="H203" s="34"/>
      <c r="I203" s="39">
        <v>99202</v>
      </c>
      <c r="J203" s="39">
        <f t="shared" si="18"/>
        <v>99202</v>
      </c>
      <c r="K203" s="96"/>
      <c r="L203" s="96"/>
      <c r="M203" s="108"/>
      <c r="N203" s="39"/>
      <c r="O203" s="143">
        <v>1000</v>
      </c>
      <c r="P203" s="39"/>
      <c r="Q203" s="39"/>
      <c r="R203" s="125"/>
    </row>
    <row r="204" spans="2:18" s="3" customFormat="1" ht="11.25" customHeight="1" hidden="1">
      <c r="B204" s="174" t="s">
        <v>122</v>
      </c>
      <c r="C204" s="174"/>
      <c r="D204" s="172" t="s">
        <v>539</v>
      </c>
      <c r="E204" s="175">
        <v>1000</v>
      </c>
      <c r="F204" s="34">
        <v>0</v>
      </c>
      <c r="G204" s="34"/>
      <c r="H204" s="34"/>
      <c r="I204" s="39">
        <v>99202</v>
      </c>
      <c r="J204" s="39">
        <f t="shared" si="18"/>
        <v>99202</v>
      </c>
      <c r="K204" s="96"/>
      <c r="L204" s="96"/>
      <c r="M204" s="108"/>
      <c r="N204" s="39"/>
      <c r="O204" s="143">
        <v>1000</v>
      </c>
      <c r="P204" s="39"/>
      <c r="Q204" s="39"/>
      <c r="R204" s="125"/>
    </row>
    <row r="205" spans="2:18" s="2" customFormat="1" ht="9.75" customHeight="1" hidden="1">
      <c r="B205" s="176" t="s">
        <v>124</v>
      </c>
      <c r="C205" s="176" t="s">
        <v>540</v>
      </c>
      <c r="D205" s="173" t="s">
        <v>125</v>
      </c>
      <c r="E205" s="177">
        <v>1000</v>
      </c>
      <c r="F205" s="32">
        <v>0</v>
      </c>
      <c r="G205" s="32"/>
      <c r="H205" s="32"/>
      <c r="I205" s="38">
        <v>99202</v>
      </c>
      <c r="J205" s="38">
        <f t="shared" si="18"/>
        <v>99202</v>
      </c>
      <c r="K205" s="40">
        <v>99202.16</v>
      </c>
      <c r="L205" s="40"/>
      <c r="M205" s="110"/>
      <c r="N205" s="38"/>
      <c r="O205" s="144">
        <v>1000</v>
      </c>
      <c r="P205" s="38"/>
      <c r="Q205" s="38"/>
      <c r="R205" s="8"/>
    </row>
    <row r="206" spans="2:17" ht="12.75">
      <c r="B206" s="184" t="s">
        <v>54</v>
      </c>
      <c r="C206" s="185"/>
      <c r="D206" s="186"/>
      <c r="E206" s="43">
        <v>93400</v>
      </c>
      <c r="F206" s="43">
        <f>SUM(F207)</f>
        <v>93400</v>
      </c>
      <c r="G206" s="43">
        <v>93400</v>
      </c>
      <c r="H206" s="43">
        <v>93400</v>
      </c>
      <c r="I206" s="70">
        <f>SUM(I207)</f>
        <v>14300</v>
      </c>
      <c r="J206" s="88">
        <f t="shared" si="18"/>
        <v>107700</v>
      </c>
      <c r="K206" s="103"/>
      <c r="L206" s="103"/>
      <c r="N206" s="70">
        <f aca="true" t="shared" si="19" ref="N206:Q207">SUM(N207)</f>
        <v>105700</v>
      </c>
      <c r="O206" s="146">
        <f t="shared" si="19"/>
        <v>107700</v>
      </c>
      <c r="P206" s="70">
        <f t="shared" si="19"/>
        <v>107700</v>
      </c>
      <c r="Q206" s="70">
        <f t="shared" si="19"/>
        <v>107700</v>
      </c>
    </row>
    <row r="207" spans="2:17" ht="12.75">
      <c r="B207" s="30" t="s">
        <v>91</v>
      </c>
      <c r="C207" s="30"/>
      <c r="D207" s="30" t="s">
        <v>92</v>
      </c>
      <c r="E207" s="34">
        <v>93400</v>
      </c>
      <c r="F207" s="34">
        <f>SUM(F208)</f>
        <v>93400</v>
      </c>
      <c r="G207" s="34">
        <v>93400</v>
      </c>
      <c r="H207" s="34">
        <v>93400</v>
      </c>
      <c r="I207" s="39">
        <f>SUM(I208)</f>
        <v>14300</v>
      </c>
      <c r="J207" s="39">
        <f t="shared" si="18"/>
        <v>107700</v>
      </c>
      <c r="K207" s="96"/>
      <c r="L207" s="96"/>
      <c r="N207" s="39">
        <f t="shared" si="19"/>
        <v>105700</v>
      </c>
      <c r="O207" s="143">
        <f t="shared" si="19"/>
        <v>107700</v>
      </c>
      <c r="P207" s="39">
        <f t="shared" si="19"/>
        <v>107700</v>
      </c>
      <c r="Q207" s="39">
        <f t="shared" si="19"/>
        <v>107700</v>
      </c>
    </row>
    <row r="208" spans="2:17" ht="12.75">
      <c r="B208" s="30" t="s">
        <v>118</v>
      </c>
      <c r="C208" s="30"/>
      <c r="D208" s="30" t="s">
        <v>119</v>
      </c>
      <c r="E208" s="34">
        <v>93400</v>
      </c>
      <c r="F208" s="34">
        <f>SUM(F209+F216)</f>
        <v>93400</v>
      </c>
      <c r="G208" s="34">
        <v>93400</v>
      </c>
      <c r="H208" s="34">
        <v>93400</v>
      </c>
      <c r="I208" s="39">
        <f>SUM(I209+I216)</f>
        <v>14300</v>
      </c>
      <c r="J208" s="39">
        <f t="shared" si="18"/>
        <v>107700</v>
      </c>
      <c r="K208" s="96"/>
      <c r="L208" s="96"/>
      <c r="N208" s="39">
        <f>SUM(N209+N216)</f>
        <v>105700</v>
      </c>
      <c r="O208" s="143">
        <f>SUM(O209+O216)</f>
        <v>107700</v>
      </c>
      <c r="P208" s="39">
        <v>107700</v>
      </c>
      <c r="Q208" s="39">
        <v>107700</v>
      </c>
    </row>
    <row r="209" spans="2:17" ht="12" customHeight="1">
      <c r="B209" s="30" t="s">
        <v>120</v>
      </c>
      <c r="C209" s="30"/>
      <c r="D209" s="30" t="s">
        <v>121</v>
      </c>
      <c r="E209" s="34">
        <v>90900</v>
      </c>
      <c r="F209" s="34">
        <f>SUM(F210+F213)</f>
        <v>91400</v>
      </c>
      <c r="G209" s="34"/>
      <c r="H209" s="34"/>
      <c r="I209" s="39">
        <f>SUM(I210+I213)</f>
        <v>14300</v>
      </c>
      <c r="J209" s="39">
        <f t="shared" si="18"/>
        <v>105700</v>
      </c>
      <c r="K209" s="96"/>
      <c r="L209" s="96"/>
      <c r="N209" s="39">
        <f>SUM(N210+N213)</f>
        <v>105700</v>
      </c>
      <c r="O209" s="143">
        <f>SUM(O210+O213)</f>
        <v>105700</v>
      </c>
      <c r="P209" s="39">
        <f>SUM(P210+P213)</f>
        <v>0</v>
      </c>
      <c r="Q209" s="39">
        <f>SUM(Q210+Q213)</f>
        <v>0</v>
      </c>
    </row>
    <row r="210" spans="2:17" ht="1.5" customHeight="1" hidden="1">
      <c r="B210" s="30" t="s">
        <v>162</v>
      </c>
      <c r="C210" s="30"/>
      <c r="D210" s="30" t="s">
        <v>163</v>
      </c>
      <c r="E210" s="34">
        <v>25700</v>
      </c>
      <c r="F210" s="34">
        <f>SUM(F211+F212)</f>
        <v>44200</v>
      </c>
      <c r="G210" s="34"/>
      <c r="H210" s="34"/>
      <c r="I210" s="39">
        <f>SUM(I211+I212)</f>
        <v>27800</v>
      </c>
      <c r="J210" s="39">
        <f t="shared" si="18"/>
        <v>72000</v>
      </c>
      <c r="K210" s="96"/>
      <c r="L210" s="96"/>
      <c r="N210" s="39">
        <f>SUM(N211+N212)</f>
        <v>72000</v>
      </c>
      <c r="O210" s="143">
        <f>SUM(O211+O212)</f>
        <v>72000</v>
      </c>
      <c r="P210" s="39">
        <f>SUM(P211+P212)</f>
        <v>0</v>
      </c>
      <c r="Q210" s="39">
        <f>SUM(Q211+Q212)</f>
        <v>0</v>
      </c>
    </row>
    <row r="211" spans="2:18" s="15" customFormat="1" ht="12.75" hidden="1">
      <c r="B211" s="31" t="s">
        <v>164</v>
      </c>
      <c r="C211" s="31" t="s">
        <v>496</v>
      </c>
      <c r="D211" s="31" t="s">
        <v>165</v>
      </c>
      <c r="E211" s="32">
        <v>2000</v>
      </c>
      <c r="F211" s="32">
        <v>20000</v>
      </c>
      <c r="G211" s="32"/>
      <c r="H211" s="32"/>
      <c r="I211" s="38">
        <v>20000</v>
      </c>
      <c r="J211" s="38">
        <f t="shared" si="18"/>
        <v>40000</v>
      </c>
      <c r="K211" s="40">
        <v>19200</v>
      </c>
      <c r="L211" s="40"/>
      <c r="M211" s="110"/>
      <c r="N211" s="38">
        <v>40000</v>
      </c>
      <c r="O211" s="144">
        <v>40000</v>
      </c>
      <c r="P211" s="38"/>
      <c r="Q211" s="38"/>
      <c r="R211" s="8" t="s">
        <v>521</v>
      </c>
    </row>
    <row r="212" spans="2:18" s="15" customFormat="1" ht="12.75" hidden="1">
      <c r="B212" s="31" t="s">
        <v>166</v>
      </c>
      <c r="C212" s="31" t="s">
        <v>497</v>
      </c>
      <c r="D212" s="31" t="s">
        <v>167</v>
      </c>
      <c r="E212" s="32">
        <v>23700</v>
      </c>
      <c r="F212" s="32">
        <v>24200</v>
      </c>
      <c r="G212" s="32"/>
      <c r="H212" s="32"/>
      <c r="I212" s="38">
        <v>7800</v>
      </c>
      <c r="J212" s="38">
        <f t="shared" si="18"/>
        <v>32000</v>
      </c>
      <c r="K212" s="40">
        <v>23960.27</v>
      </c>
      <c r="L212" s="40"/>
      <c r="M212" s="110"/>
      <c r="N212" s="38">
        <v>32000</v>
      </c>
      <c r="O212" s="144">
        <v>32000</v>
      </c>
      <c r="P212" s="38"/>
      <c r="Q212" s="38"/>
      <c r="R212" s="8"/>
    </row>
    <row r="213" spans="2:17" ht="12.75" hidden="1">
      <c r="B213" s="30" t="s">
        <v>184</v>
      </c>
      <c r="C213" s="30"/>
      <c r="D213" s="30" t="s">
        <v>185</v>
      </c>
      <c r="E213" s="34">
        <v>65200</v>
      </c>
      <c r="F213" s="34">
        <v>47200</v>
      </c>
      <c r="G213" s="34"/>
      <c r="H213" s="34"/>
      <c r="I213" s="39">
        <f>SUM(I214+I215)</f>
        <v>-13500</v>
      </c>
      <c r="J213" s="39">
        <f t="shared" si="18"/>
        <v>33700</v>
      </c>
      <c r="K213" s="96"/>
      <c r="L213" s="96"/>
      <c r="N213" s="39">
        <f>SUM(N214+N215)</f>
        <v>33700</v>
      </c>
      <c r="O213" s="143">
        <f>SUM(O214+O215)</f>
        <v>33700</v>
      </c>
      <c r="P213" s="39">
        <f>SUM(P214+P215)</f>
        <v>0</v>
      </c>
      <c r="Q213" s="39">
        <f>SUM(Q214+Q215)</f>
        <v>0</v>
      </c>
    </row>
    <row r="214" spans="2:18" s="15" customFormat="1" ht="12.75" hidden="1">
      <c r="B214" s="31" t="s">
        <v>186</v>
      </c>
      <c r="C214" s="31" t="s">
        <v>498</v>
      </c>
      <c r="D214" s="31" t="s">
        <v>187</v>
      </c>
      <c r="E214" s="32">
        <v>39600</v>
      </c>
      <c r="F214" s="32">
        <v>21600</v>
      </c>
      <c r="G214" s="32"/>
      <c r="H214" s="32"/>
      <c r="I214" s="38">
        <v>-14000</v>
      </c>
      <c r="J214" s="38">
        <f t="shared" si="18"/>
        <v>7600</v>
      </c>
      <c r="K214" s="40">
        <v>0</v>
      </c>
      <c r="L214" s="40"/>
      <c r="M214" s="110"/>
      <c r="N214" s="38">
        <v>7600</v>
      </c>
      <c r="O214" s="144">
        <v>7600</v>
      </c>
      <c r="P214" s="38"/>
      <c r="Q214" s="38"/>
      <c r="R214" s="8" t="s">
        <v>521</v>
      </c>
    </row>
    <row r="215" spans="2:18" s="15" customFormat="1" ht="12.75" hidden="1">
      <c r="B215" s="31" t="s">
        <v>186</v>
      </c>
      <c r="C215" s="31" t="s">
        <v>499</v>
      </c>
      <c r="D215" s="31" t="s">
        <v>187</v>
      </c>
      <c r="E215" s="32">
        <v>25600</v>
      </c>
      <c r="F215" s="32">
        <v>25600</v>
      </c>
      <c r="G215" s="32"/>
      <c r="H215" s="32"/>
      <c r="I215" s="38">
        <v>500</v>
      </c>
      <c r="J215" s="38">
        <f t="shared" si="18"/>
        <v>26100</v>
      </c>
      <c r="K215" s="40">
        <v>0</v>
      </c>
      <c r="L215" s="40"/>
      <c r="M215" s="110" t="s">
        <v>376</v>
      </c>
      <c r="N215" s="38">
        <v>26100</v>
      </c>
      <c r="O215" s="144">
        <v>26100</v>
      </c>
      <c r="P215" s="38"/>
      <c r="Q215" s="38"/>
      <c r="R215" s="8" t="s">
        <v>522</v>
      </c>
    </row>
    <row r="216" spans="2:17" ht="12.75">
      <c r="B216" s="30" t="s">
        <v>192</v>
      </c>
      <c r="C216" s="30"/>
      <c r="D216" s="30" t="s">
        <v>193</v>
      </c>
      <c r="E216" s="34">
        <v>2500</v>
      </c>
      <c r="F216" s="34">
        <v>2000</v>
      </c>
      <c r="G216" s="34"/>
      <c r="H216" s="34"/>
      <c r="I216" s="39">
        <v>0</v>
      </c>
      <c r="J216" s="39">
        <f t="shared" si="18"/>
        <v>2000</v>
      </c>
      <c r="K216" s="96"/>
      <c r="L216" s="96"/>
      <c r="N216" s="39">
        <v>0</v>
      </c>
      <c r="O216" s="143">
        <v>2000</v>
      </c>
      <c r="P216" s="39">
        <v>0</v>
      </c>
      <c r="Q216" s="39">
        <v>0</v>
      </c>
    </row>
    <row r="217" spans="2:17" ht="12.75" hidden="1">
      <c r="B217" s="30" t="s">
        <v>200</v>
      </c>
      <c r="C217" s="30"/>
      <c r="D217" s="30" t="s">
        <v>201</v>
      </c>
      <c r="E217" s="34">
        <v>2500</v>
      </c>
      <c r="F217" s="34">
        <v>2000</v>
      </c>
      <c r="G217" s="34"/>
      <c r="H217" s="34"/>
      <c r="I217" s="39">
        <v>0</v>
      </c>
      <c r="J217" s="39">
        <f t="shared" si="18"/>
        <v>2000</v>
      </c>
      <c r="K217" s="96"/>
      <c r="L217" s="96"/>
      <c r="N217" s="39">
        <v>0</v>
      </c>
      <c r="O217" s="143">
        <v>2000</v>
      </c>
      <c r="P217" s="39">
        <v>0</v>
      </c>
      <c r="Q217" s="39">
        <v>0</v>
      </c>
    </row>
    <row r="218" spans="2:18" s="15" customFormat="1" ht="14.25" customHeight="1" hidden="1">
      <c r="B218" s="31" t="s">
        <v>204</v>
      </c>
      <c r="C218" s="31" t="s">
        <v>500</v>
      </c>
      <c r="D218" s="31" t="s">
        <v>205</v>
      </c>
      <c r="E218" s="32">
        <v>2500</v>
      </c>
      <c r="F218" s="32">
        <v>2000</v>
      </c>
      <c r="G218" s="32"/>
      <c r="H218" s="32"/>
      <c r="I218" s="38">
        <v>0</v>
      </c>
      <c r="J218" s="38">
        <f t="shared" si="18"/>
        <v>2000</v>
      </c>
      <c r="K218" s="40">
        <v>0</v>
      </c>
      <c r="L218" s="40"/>
      <c r="M218" s="110"/>
      <c r="N218" s="38">
        <v>2000</v>
      </c>
      <c r="O218" s="144">
        <v>2000</v>
      </c>
      <c r="P218" s="38">
        <v>0</v>
      </c>
      <c r="Q218" s="38">
        <v>0</v>
      </c>
      <c r="R218" s="8" t="s">
        <v>522</v>
      </c>
    </row>
    <row r="219" spans="2:18" s="12" customFormat="1" ht="12">
      <c r="B219" s="184" t="s">
        <v>303</v>
      </c>
      <c r="C219" s="185"/>
      <c r="D219" s="186"/>
      <c r="E219" s="43">
        <v>2000</v>
      </c>
      <c r="F219" s="43">
        <v>2000</v>
      </c>
      <c r="G219" s="43">
        <v>2000</v>
      </c>
      <c r="H219" s="43">
        <v>2000</v>
      </c>
      <c r="I219" s="70">
        <v>0</v>
      </c>
      <c r="J219" s="88">
        <f t="shared" si="18"/>
        <v>2000</v>
      </c>
      <c r="K219" s="103"/>
      <c r="L219" s="103"/>
      <c r="M219" s="120"/>
      <c r="N219" s="70">
        <v>2000</v>
      </c>
      <c r="O219" s="146">
        <v>5000</v>
      </c>
      <c r="P219" s="70">
        <v>5000</v>
      </c>
      <c r="Q219" s="70">
        <v>5000</v>
      </c>
      <c r="R219" s="129"/>
    </row>
    <row r="220" spans="2:17" ht="12.75">
      <c r="B220" s="30" t="s">
        <v>91</v>
      </c>
      <c r="C220" s="30"/>
      <c r="D220" s="30" t="s">
        <v>92</v>
      </c>
      <c r="E220" s="34">
        <v>2000</v>
      </c>
      <c r="F220" s="34">
        <v>2000</v>
      </c>
      <c r="G220" s="34">
        <v>2000</v>
      </c>
      <c r="H220" s="34">
        <v>2000</v>
      </c>
      <c r="I220" s="39">
        <v>0</v>
      </c>
      <c r="J220" s="39">
        <f t="shared" si="18"/>
        <v>2000</v>
      </c>
      <c r="K220" s="96"/>
      <c r="L220" s="96"/>
      <c r="N220" s="39">
        <v>2000</v>
      </c>
      <c r="O220" s="143">
        <v>5000</v>
      </c>
      <c r="P220" s="39">
        <v>5000</v>
      </c>
      <c r="Q220" s="39">
        <v>5000</v>
      </c>
    </row>
    <row r="221" spans="2:17" ht="12.75">
      <c r="B221" s="30" t="s">
        <v>118</v>
      </c>
      <c r="C221" s="30"/>
      <c r="D221" s="30" t="s">
        <v>119</v>
      </c>
      <c r="E221" s="34">
        <v>2000</v>
      </c>
      <c r="F221" s="34">
        <v>2000</v>
      </c>
      <c r="G221" s="34">
        <v>2000</v>
      </c>
      <c r="H221" s="34">
        <v>2000</v>
      </c>
      <c r="I221" s="39">
        <v>0</v>
      </c>
      <c r="J221" s="39">
        <f t="shared" si="18"/>
        <v>2000</v>
      </c>
      <c r="K221" s="96"/>
      <c r="L221" s="96"/>
      <c r="N221" s="39">
        <v>2000</v>
      </c>
      <c r="O221" s="143">
        <v>5000</v>
      </c>
      <c r="P221" s="39">
        <v>5000</v>
      </c>
      <c r="Q221" s="39">
        <v>5000</v>
      </c>
    </row>
    <row r="222" spans="2:17" ht="12.75">
      <c r="B222" s="30" t="s">
        <v>120</v>
      </c>
      <c r="C222" s="30"/>
      <c r="D222" s="30" t="s">
        <v>121</v>
      </c>
      <c r="E222" s="34">
        <v>2000</v>
      </c>
      <c r="F222" s="34">
        <v>2000</v>
      </c>
      <c r="G222" s="34"/>
      <c r="H222" s="34"/>
      <c r="I222" s="39">
        <v>0</v>
      </c>
      <c r="J222" s="39">
        <f t="shared" si="18"/>
        <v>2000</v>
      </c>
      <c r="K222" s="96"/>
      <c r="L222" s="96"/>
      <c r="N222" s="39">
        <v>2000</v>
      </c>
      <c r="O222" s="143">
        <v>5000</v>
      </c>
      <c r="P222" s="39">
        <v>0</v>
      </c>
      <c r="Q222" s="39">
        <v>0</v>
      </c>
    </row>
    <row r="223" spans="2:17" ht="0.75" customHeight="1">
      <c r="B223" s="30" t="s">
        <v>184</v>
      </c>
      <c r="C223" s="30"/>
      <c r="D223" s="30" t="s">
        <v>185</v>
      </c>
      <c r="E223" s="34">
        <v>2000</v>
      </c>
      <c r="F223" s="34">
        <v>2000</v>
      </c>
      <c r="G223" s="34"/>
      <c r="H223" s="34"/>
      <c r="I223" s="39">
        <v>0</v>
      </c>
      <c r="J223" s="39">
        <f t="shared" si="18"/>
        <v>2000</v>
      </c>
      <c r="K223" s="96"/>
      <c r="L223" s="96"/>
      <c r="N223" s="39">
        <v>2000</v>
      </c>
      <c r="O223" s="143">
        <v>5000</v>
      </c>
      <c r="P223" s="39">
        <v>0</v>
      </c>
      <c r="Q223" s="39">
        <v>0</v>
      </c>
    </row>
    <row r="224" spans="2:18" s="15" customFormat="1" ht="12.75" hidden="1">
      <c r="B224" s="31" t="s">
        <v>186</v>
      </c>
      <c r="C224" s="31" t="s">
        <v>501</v>
      </c>
      <c r="D224" s="31" t="s">
        <v>187</v>
      </c>
      <c r="E224" s="32">
        <v>2000</v>
      </c>
      <c r="F224" s="32">
        <v>2000</v>
      </c>
      <c r="G224" s="32"/>
      <c r="H224" s="32"/>
      <c r="I224" s="38">
        <v>0</v>
      </c>
      <c r="J224" s="38">
        <f t="shared" si="18"/>
        <v>2000</v>
      </c>
      <c r="K224" s="40">
        <v>625</v>
      </c>
      <c r="L224" s="40"/>
      <c r="M224" s="110"/>
      <c r="N224" s="38">
        <v>2000</v>
      </c>
      <c r="O224" s="144">
        <v>5000</v>
      </c>
      <c r="P224" s="38">
        <v>0</v>
      </c>
      <c r="Q224" s="38">
        <v>0</v>
      </c>
      <c r="R224" s="8"/>
    </row>
    <row r="225" spans="2:17" ht="12.75">
      <c r="B225" s="181" t="s">
        <v>304</v>
      </c>
      <c r="C225" s="182"/>
      <c r="D225" s="183"/>
      <c r="E225" s="56">
        <v>51400</v>
      </c>
      <c r="F225" s="56">
        <f>SUM(F226+F242)</f>
        <v>38500</v>
      </c>
      <c r="G225" s="56">
        <v>38500</v>
      </c>
      <c r="H225" s="56">
        <v>38500</v>
      </c>
      <c r="I225" s="57">
        <f>SUM(I226+I242)</f>
        <v>2414</v>
      </c>
      <c r="J225" s="65">
        <f t="shared" si="18"/>
        <v>40914</v>
      </c>
      <c r="K225" s="101"/>
      <c r="L225" s="101"/>
      <c r="M225" s="109">
        <f>SUM(J226+J242)</f>
        <v>40914</v>
      </c>
      <c r="N225" s="57">
        <f>SUM(N226+N242)</f>
        <v>30950</v>
      </c>
      <c r="O225" s="135">
        <f>SUM(O226+O242)</f>
        <v>73850</v>
      </c>
      <c r="P225" s="57">
        <f>SUM(P226+P242)</f>
        <v>33850</v>
      </c>
      <c r="Q225" s="57">
        <f>SUM(Q226+Q242)</f>
        <v>33850</v>
      </c>
    </row>
    <row r="226" spans="2:17" ht="12.75">
      <c r="B226" s="184" t="s">
        <v>31</v>
      </c>
      <c r="C226" s="185"/>
      <c r="D226" s="186"/>
      <c r="E226" s="43">
        <v>51400</v>
      </c>
      <c r="F226" s="43">
        <f>SUM(F227+F234)</f>
        <v>38500</v>
      </c>
      <c r="G226" s="43">
        <v>38500</v>
      </c>
      <c r="H226" s="43">
        <v>38500</v>
      </c>
      <c r="I226" s="70">
        <f>SUM(I227+I234)</f>
        <v>-7550</v>
      </c>
      <c r="J226" s="88">
        <f t="shared" si="18"/>
        <v>30950</v>
      </c>
      <c r="K226" s="103"/>
      <c r="L226" s="103"/>
      <c r="N226" s="70">
        <f>SUM(N227+N234)</f>
        <v>30950</v>
      </c>
      <c r="O226" s="146">
        <f>SUM(O227+O234)</f>
        <v>73850</v>
      </c>
      <c r="P226" s="70">
        <f>SUM(P227+P234)</f>
        <v>33850</v>
      </c>
      <c r="Q226" s="70">
        <f>SUM(Q227+Q234)</f>
        <v>33850</v>
      </c>
    </row>
    <row r="227" spans="2:17" ht="12.75">
      <c r="B227" s="30" t="s">
        <v>91</v>
      </c>
      <c r="C227" s="30"/>
      <c r="D227" s="30" t="s">
        <v>92</v>
      </c>
      <c r="E227" s="34">
        <v>15900</v>
      </c>
      <c r="F227" s="34">
        <v>18000</v>
      </c>
      <c r="G227" s="34">
        <v>18000</v>
      </c>
      <c r="H227" s="34">
        <v>18000</v>
      </c>
      <c r="I227" s="39">
        <f>SUM(I228)</f>
        <v>5000</v>
      </c>
      <c r="J227" s="39">
        <f t="shared" si="18"/>
        <v>23000</v>
      </c>
      <c r="K227" s="96"/>
      <c r="L227" s="96"/>
      <c r="N227" s="39">
        <f>SUM(N228)</f>
        <v>23000</v>
      </c>
      <c r="O227" s="143">
        <f>SUM(O228)</f>
        <v>23000</v>
      </c>
      <c r="P227" s="39">
        <f>SUM(P228)</f>
        <v>23000</v>
      </c>
      <c r="Q227" s="39">
        <f>SUM(Q228)</f>
        <v>23000</v>
      </c>
    </row>
    <row r="228" spans="2:17" ht="12.75">
      <c r="B228" s="30" t="s">
        <v>118</v>
      </c>
      <c r="C228" s="30"/>
      <c r="D228" s="30" t="s">
        <v>119</v>
      </c>
      <c r="E228" s="34">
        <v>15900</v>
      </c>
      <c r="F228" s="34">
        <v>18000</v>
      </c>
      <c r="G228" s="34">
        <v>18000</v>
      </c>
      <c r="H228" s="34">
        <v>18000</v>
      </c>
      <c r="I228" s="39">
        <f>SUM(I229+I232)</f>
        <v>5000</v>
      </c>
      <c r="J228" s="39">
        <f t="shared" si="18"/>
        <v>23000</v>
      </c>
      <c r="K228" s="96"/>
      <c r="L228" s="96"/>
      <c r="N228" s="39">
        <f>SUM(N229+N232)</f>
        <v>23000</v>
      </c>
      <c r="O228" s="143">
        <f>SUM(O229+O232)</f>
        <v>23000</v>
      </c>
      <c r="P228" s="39">
        <v>23000</v>
      </c>
      <c r="Q228" s="39">
        <v>23000</v>
      </c>
    </row>
    <row r="229" spans="2:17" ht="12.75">
      <c r="B229" s="30" t="s">
        <v>192</v>
      </c>
      <c r="C229" s="30"/>
      <c r="D229" s="30" t="s">
        <v>193</v>
      </c>
      <c r="E229" s="34">
        <v>15900</v>
      </c>
      <c r="F229" s="34">
        <v>18000</v>
      </c>
      <c r="G229" s="34"/>
      <c r="H229" s="34"/>
      <c r="I229" s="39">
        <f>SUM(I230)</f>
        <v>5000</v>
      </c>
      <c r="J229" s="39">
        <f t="shared" si="18"/>
        <v>23000</v>
      </c>
      <c r="K229" s="96"/>
      <c r="L229" s="96"/>
      <c r="N229" s="39">
        <f aca="true" t="shared" si="20" ref="N229:Q230">SUM(N230)</f>
        <v>23000</v>
      </c>
      <c r="O229" s="143">
        <f t="shared" si="20"/>
        <v>23000</v>
      </c>
      <c r="P229" s="39">
        <f t="shared" si="20"/>
        <v>0</v>
      </c>
      <c r="Q229" s="39">
        <f t="shared" si="20"/>
        <v>0</v>
      </c>
    </row>
    <row r="230" spans="2:17" ht="12.75" hidden="1">
      <c r="B230" s="30" t="s">
        <v>228</v>
      </c>
      <c r="C230" s="30"/>
      <c r="D230" s="30" t="s">
        <v>229</v>
      </c>
      <c r="E230" s="34">
        <v>15900</v>
      </c>
      <c r="F230" s="34">
        <v>18000</v>
      </c>
      <c r="G230" s="34"/>
      <c r="H230" s="34"/>
      <c r="I230" s="39">
        <f>SUM(I231)</f>
        <v>5000</v>
      </c>
      <c r="J230" s="39">
        <f t="shared" si="18"/>
        <v>23000</v>
      </c>
      <c r="K230" s="96"/>
      <c r="L230" s="96"/>
      <c r="N230" s="39">
        <f t="shared" si="20"/>
        <v>23000</v>
      </c>
      <c r="O230" s="143">
        <f t="shared" si="20"/>
        <v>23000</v>
      </c>
      <c r="P230" s="39">
        <f t="shared" si="20"/>
        <v>0</v>
      </c>
      <c r="Q230" s="39">
        <f t="shared" si="20"/>
        <v>0</v>
      </c>
    </row>
    <row r="231" spans="2:18" s="15" customFormat="1" ht="12.75" hidden="1">
      <c r="B231" s="31" t="s">
        <v>305</v>
      </c>
      <c r="C231" s="31" t="s">
        <v>502</v>
      </c>
      <c r="D231" s="31" t="s">
        <v>306</v>
      </c>
      <c r="E231" s="32">
        <v>15900</v>
      </c>
      <c r="F231" s="32">
        <v>18000</v>
      </c>
      <c r="G231" s="32"/>
      <c r="H231" s="32"/>
      <c r="I231" s="38">
        <v>5000</v>
      </c>
      <c r="J231" s="38">
        <f t="shared" si="18"/>
        <v>23000</v>
      </c>
      <c r="K231" s="40">
        <v>14105.2</v>
      </c>
      <c r="L231" s="40"/>
      <c r="M231" s="110" t="s">
        <v>377</v>
      </c>
      <c r="N231" s="38">
        <v>23000</v>
      </c>
      <c r="O231" s="144">
        <v>23000</v>
      </c>
      <c r="P231" s="38"/>
      <c r="Q231" s="38"/>
      <c r="R231" s="164" t="s">
        <v>523</v>
      </c>
    </row>
    <row r="232" spans="2:18" s="13" customFormat="1" ht="0.75" customHeight="1" hidden="1">
      <c r="B232" s="33">
        <v>329</v>
      </c>
      <c r="C232" s="30"/>
      <c r="D232" s="30" t="s">
        <v>290</v>
      </c>
      <c r="E232" s="34">
        <v>0</v>
      </c>
      <c r="F232" s="34">
        <v>0</v>
      </c>
      <c r="G232" s="34"/>
      <c r="H232" s="34"/>
      <c r="I232" s="39">
        <f>SUM(I233)</f>
        <v>0</v>
      </c>
      <c r="J232" s="39">
        <f t="shared" si="18"/>
        <v>0</v>
      </c>
      <c r="K232" s="96"/>
      <c r="L232" s="96"/>
      <c r="M232" s="108"/>
      <c r="N232" s="39">
        <f>SUM(N233)</f>
        <v>0</v>
      </c>
      <c r="O232" s="143">
        <f>SUM(O233)</f>
        <v>0</v>
      </c>
      <c r="P232" s="39">
        <f>SUM(P233)</f>
        <v>0</v>
      </c>
      <c r="Q232" s="39">
        <f>SUM(Q233)</f>
        <v>0</v>
      </c>
      <c r="R232" s="125"/>
    </row>
    <row r="233" spans="2:18" s="7" customFormat="1" ht="12.75" hidden="1">
      <c r="B233" s="35">
        <v>32959</v>
      </c>
      <c r="C233" s="31"/>
      <c r="D233" s="31" t="s">
        <v>307</v>
      </c>
      <c r="E233" s="32">
        <v>0</v>
      </c>
      <c r="F233" s="32">
        <v>0</v>
      </c>
      <c r="G233" s="32"/>
      <c r="H233" s="32"/>
      <c r="I233" s="38">
        <v>0</v>
      </c>
      <c r="J233" s="39">
        <f t="shared" si="18"/>
        <v>0</v>
      </c>
      <c r="K233" s="96"/>
      <c r="L233" s="96"/>
      <c r="M233" s="107"/>
      <c r="N233" s="38">
        <v>0</v>
      </c>
      <c r="O233" s="144">
        <v>0</v>
      </c>
      <c r="P233" s="38">
        <v>0</v>
      </c>
      <c r="Q233" s="38">
        <v>0</v>
      </c>
      <c r="R233" s="124"/>
    </row>
    <row r="234" spans="2:17" ht="12.75">
      <c r="B234" s="30" t="s">
        <v>308</v>
      </c>
      <c r="C234" s="30"/>
      <c r="D234" s="30" t="s">
        <v>309</v>
      </c>
      <c r="E234" s="34">
        <v>35000</v>
      </c>
      <c r="F234" s="34">
        <v>20500</v>
      </c>
      <c r="G234" s="34">
        <v>20500</v>
      </c>
      <c r="H234" s="34">
        <v>20500</v>
      </c>
      <c r="I234" s="39">
        <f>SUM(I235)</f>
        <v>-12550</v>
      </c>
      <c r="J234" s="39">
        <f t="shared" si="18"/>
        <v>7950</v>
      </c>
      <c r="K234" s="96"/>
      <c r="L234" s="96"/>
      <c r="N234" s="39">
        <f>SUM(N235)</f>
        <v>7950</v>
      </c>
      <c r="O234" s="143">
        <f>SUM(O235)</f>
        <v>50850</v>
      </c>
      <c r="P234" s="39">
        <f>SUM(P235)</f>
        <v>10850</v>
      </c>
      <c r="Q234" s="39">
        <f>SUM(Q235)</f>
        <v>10850</v>
      </c>
    </row>
    <row r="235" spans="2:17" ht="12.75">
      <c r="B235" s="30" t="s">
        <v>310</v>
      </c>
      <c r="C235" s="30"/>
      <c r="D235" s="30" t="s">
        <v>311</v>
      </c>
      <c r="E235" s="34">
        <v>35000</v>
      </c>
      <c r="F235" s="34">
        <v>20500</v>
      </c>
      <c r="G235" s="34">
        <v>20500</v>
      </c>
      <c r="H235" s="34">
        <v>20500</v>
      </c>
      <c r="I235" s="39">
        <f>SUM(I236+I239)</f>
        <v>-12550</v>
      </c>
      <c r="J235" s="39">
        <f t="shared" si="18"/>
        <v>7950</v>
      </c>
      <c r="K235" s="96"/>
      <c r="L235" s="96"/>
      <c r="N235" s="39">
        <f>SUM(N236+N239)</f>
        <v>7950</v>
      </c>
      <c r="O235" s="143">
        <f>SUM(O236+O239)</f>
        <v>50850</v>
      </c>
      <c r="P235" s="39">
        <v>10850</v>
      </c>
      <c r="Q235" s="39">
        <v>10850</v>
      </c>
    </row>
    <row r="236" spans="2:17" ht="12" customHeight="1">
      <c r="B236" s="30" t="s">
        <v>312</v>
      </c>
      <c r="C236" s="30"/>
      <c r="D236" s="30" t="s">
        <v>313</v>
      </c>
      <c r="E236" s="34">
        <v>35000</v>
      </c>
      <c r="F236" s="34">
        <v>20000</v>
      </c>
      <c r="G236" s="34"/>
      <c r="H236" s="34"/>
      <c r="I236" s="39">
        <f>SUM(I237)</f>
        <v>-12900</v>
      </c>
      <c r="J236" s="39">
        <f t="shared" si="18"/>
        <v>7100</v>
      </c>
      <c r="K236" s="96"/>
      <c r="L236" s="96"/>
      <c r="N236" s="39">
        <f aca="true" t="shared" si="21" ref="N236:Q237">SUM(N237)</f>
        <v>7100</v>
      </c>
      <c r="O236" s="143">
        <f t="shared" si="21"/>
        <v>50000</v>
      </c>
      <c r="P236" s="39">
        <f t="shared" si="21"/>
        <v>0</v>
      </c>
      <c r="Q236" s="39">
        <f t="shared" si="21"/>
        <v>0</v>
      </c>
    </row>
    <row r="237" spans="2:17" ht="0.75" customHeight="1" hidden="1">
      <c r="B237" s="30" t="s">
        <v>314</v>
      </c>
      <c r="C237" s="30"/>
      <c r="D237" s="30" t="s">
        <v>315</v>
      </c>
      <c r="E237" s="34">
        <v>35000</v>
      </c>
      <c r="F237" s="34">
        <v>20000</v>
      </c>
      <c r="G237" s="34"/>
      <c r="H237" s="34"/>
      <c r="I237" s="39">
        <f>SUM(I238)</f>
        <v>-12900</v>
      </c>
      <c r="J237" s="39">
        <f t="shared" si="18"/>
        <v>7100</v>
      </c>
      <c r="K237" s="96"/>
      <c r="L237" s="96"/>
      <c r="N237" s="39">
        <f t="shared" si="21"/>
        <v>7100</v>
      </c>
      <c r="O237" s="143">
        <f t="shared" si="21"/>
        <v>50000</v>
      </c>
      <c r="P237" s="39">
        <f t="shared" si="21"/>
        <v>0</v>
      </c>
      <c r="Q237" s="39">
        <f t="shared" si="21"/>
        <v>0</v>
      </c>
    </row>
    <row r="238" spans="2:18" s="15" customFormat="1" ht="12.75" hidden="1">
      <c r="B238" s="31" t="s">
        <v>316</v>
      </c>
      <c r="C238" s="31" t="s">
        <v>503</v>
      </c>
      <c r="D238" s="31" t="s">
        <v>317</v>
      </c>
      <c r="E238" s="32">
        <v>35000</v>
      </c>
      <c r="F238" s="32">
        <v>20000</v>
      </c>
      <c r="G238" s="32"/>
      <c r="H238" s="32"/>
      <c r="I238" s="38">
        <v>-12900</v>
      </c>
      <c r="J238" s="38">
        <f t="shared" si="18"/>
        <v>7100</v>
      </c>
      <c r="K238" s="40">
        <v>5098</v>
      </c>
      <c r="L238" s="40"/>
      <c r="M238" s="110" t="s">
        <v>386</v>
      </c>
      <c r="N238" s="38">
        <v>7100</v>
      </c>
      <c r="O238" s="144">
        <v>50000</v>
      </c>
      <c r="P238" s="38"/>
      <c r="Q238" s="38"/>
      <c r="R238" s="8" t="s">
        <v>524</v>
      </c>
    </row>
    <row r="239" spans="2:17" ht="12.75">
      <c r="B239" s="30" t="s">
        <v>318</v>
      </c>
      <c r="C239" s="30"/>
      <c r="D239" s="30" t="s">
        <v>319</v>
      </c>
      <c r="E239" s="34">
        <v>500</v>
      </c>
      <c r="F239" s="34">
        <v>500</v>
      </c>
      <c r="G239" s="34"/>
      <c r="H239" s="34"/>
      <c r="I239" s="39">
        <f>SUM(I240)</f>
        <v>350</v>
      </c>
      <c r="J239" s="39">
        <f t="shared" si="18"/>
        <v>850</v>
      </c>
      <c r="K239" s="96"/>
      <c r="L239" s="96"/>
      <c r="N239" s="39">
        <f aca="true" t="shared" si="22" ref="N239:Q240">SUM(N240)</f>
        <v>850</v>
      </c>
      <c r="O239" s="143">
        <f t="shared" si="22"/>
        <v>850</v>
      </c>
      <c r="P239" s="39">
        <f t="shared" si="22"/>
        <v>0</v>
      </c>
      <c r="Q239" s="39">
        <f t="shared" si="22"/>
        <v>0</v>
      </c>
    </row>
    <row r="240" spans="2:17" ht="12.75" hidden="1">
      <c r="B240" s="30" t="s">
        <v>320</v>
      </c>
      <c r="C240" s="30"/>
      <c r="D240" s="30" t="s">
        <v>321</v>
      </c>
      <c r="E240" s="34">
        <v>500</v>
      </c>
      <c r="F240" s="34">
        <v>500</v>
      </c>
      <c r="G240" s="34"/>
      <c r="H240" s="34"/>
      <c r="I240" s="39">
        <f>SUM(I241)</f>
        <v>350</v>
      </c>
      <c r="J240" s="39">
        <f t="shared" si="18"/>
        <v>850</v>
      </c>
      <c r="K240" s="96"/>
      <c r="L240" s="96"/>
      <c r="N240" s="39">
        <f t="shared" si="22"/>
        <v>850</v>
      </c>
      <c r="O240" s="143">
        <f t="shared" si="22"/>
        <v>850</v>
      </c>
      <c r="P240" s="39">
        <f t="shared" si="22"/>
        <v>0</v>
      </c>
      <c r="Q240" s="39">
        <f t="shared" si="22"/>
        <v>0</v>
      </c>
    </row>
    <row r="241" spans="2:18" s="15" customFormat="1" ht="12" customHeight="1" hidden="1">
      <c r="B241" s="31" t="s">
        <v>322</v>
      </c>
      <c r="C241" s="31" t="s">
        <v>504</v>
      </c>
      <c r="D241" s="31" t="s">
        <v>323</v>
      </c>
      <c r="E241" s="32">
        <v>500</v>
      </c>
      <c r="F241" s="32">
        <v>500</v>
      </c>
      <c r="G241" s="32"/>
      <c r="H241" s="32"/>
      <c r="I241" s="38">
        <v>350</v>
      </c>
      <c r="J241" s="38">
        <f t="shared" si="18"/>
        <v>850</v>
      </c>
      <c r="K241" s="40">
        <v>821.53</v>
      </c>
      <c r="L241" s="40"/>
      <c r="M241" s="110" t="s">
        <v>378</v>
      </c>
      <c r="N241" s="38">
        <v>850</v>
      </c>
      <c r="O241" s="144">
        <v>850</v>
      </c>
      <c r="P241" s="38"/>
      <c r="Q241" s="38"/>
      <c r="R241" s="8" t="s">
        <v>525</v>
      </c>
    </row>
    <row r="242" spans="2:18" s="3" customFormat="1" ht="12" hidden="1">
      <c r="B242" s="81" t="s">
        <v>350</v>
      </c>
      <c r="C242" s="81"/>
      <c r="D242" s="81"/>
      <c r="E242" s="34"/>
      <c r="F242" s="60">
        <v>0</v>
      </c>
      <c r="G242" s="60"/>
      <c r="H242" s="60"/>
      <c r="I242" s="71">
        <v>9964</v>
      </c>
      <c r="J242" s="88">
        <f t="shared" si="18"/>
        <v>9964</v>
      </c>
      <c r="K242" s="103"/>
      <c r="L242" s="103"/>
      <c r="M242" s="108"/>
      <c r="N242" s="71"/>
      <c r="O242" s="145"/>
      <c r="P242" s="71"/>
      <c r="Q242" s="71"/>
      <c r="R242" s="125"/>
    </row>
    <row r="243" spans="2:18" s="3" customFormat="1" ht="12" hidden="1">
      <c r="B243" s="82">
        <v>9</v>
      </c>
      <c r="C243" s="83"/>
      <c r="D243" s="83" t="s">
        <v>345</v>
      </c>
      <c r="E243" s="34"/>
      <c r="F243" s="34">
        <v>0</v>
      </c>
      <c r="G243" s="34"/>
      <c r="H243" s="34"/>
      <c r="I243" s="39">
        <v>9964</v>
      </c>
      <c r="J243" s="39">
        <f t="shared" si="18"/>
        <v>9964</v>
      </c>
      <c r="K243" s="96"/>
      <c r="L243" s="96"/>
      <c r="M243" s="108"/>
      <c r="N243" s="39"/>
      <c r="O243" s="143"/>
      <c r="P243" s="39"/>
      <c r="Q243" s="39"/>
      <c r="R243" s="125"/>
    </row>
    <row r="244" spans="2:18" s="3" customFormat="1" ht="12" hidden="1">
      <c r="B244" s="82">
        <v>92</v>
      </c>
      <c r="C244" s="83"/>
      <c r="D244" s="83" t="s">
        <v>346</v>
      </c>
      <c r="E244" s="34"/>
      <c r="F244" s="34">
        <v>0</v>
      </c>
      <c r="G244" s="34"/>
      <c r="H244" s="34"/>
      <c r="I244" s="39">
        <v>9964</v>
      </c>
      <c r="J244" s="39">
        <f t="shared" si="18"/>
        <v>9964</v>
      </c>
      <c r="K244" s="96"/>
      <c r="L244" s="96"/>
      <c r="M244" s="108"/>
      <c r="N244" s="39"/>
      <c r="O244" s="143"/>
      <c r="P244" s="39"/>
      <c r="Q244" s="39"/>
      <c r="R244" s="125"/>
    </row>
    <row r="245" spans="2:18" s="3" customFormat="1" ht="12" hidden="1">
      <c r="B245" s="82">
        <v>922</v>
      </c>
      <c r="C245" s="83"/>
      <c r="D245" s="83" t="s">
        <v>347</v>
      </c>
      <c r="E245" s="34"/>
      <c r="F245" s="34">
        <v>0</v>
      </c>
      <c r="G245" s="34"/>
      <c r="H245" s="34"/>
      <c r="I245" s="39">
        <v>9964</v>
      </c>
      <c r="J245" s="39">
        <f t="shared" si="18"/>
        <v>9964</v>
      </c>
      <c r="K245" s="96"/>
      <c r="L245" s="96"/>
      <c r="M245" s="108"/>
      <c r="N245" s="39"/>
      <c r="O245" s="143"/>
      <c r="P245" s="39"/>
      <c r="Q245" s="39"/>
      <c r="R245" s="125"/>
    </row>
    <row r="246" spans="2:18" s="3" customFormat="1" ht="12" hidden="1">
      <c r="B246" s="82">
        <v>9222</v>
      </c>
      <c r="C246" s="83"/>
      <c r="D246" s="83" t="s">
        <v>348</v>
      </c>
      <c r="E246" s="34"/>
      <c r="F246" s="34">
        <v>0</v>
      </c>
      <c r="G246" s="34"/>
      <c r="H246" s="34"/>
      <c r="I246" s="39">
        <f>SUM(I247)</f>
        <v>9964</v>
      </c>
      <c r="J246" s="39">
        <f t="shared" si="18"/>
        <v>9964</v>
      </c>
      <c r="K246" s="96"/>
      <c r="L246" s="96"/>
      <c r="M246" s="108"/>
      <c r="N246" s="39"/>
      <c r="O246" s="143"/>
      <c r="P246" s="39"/>
      <c r="Q246" s="39"/>
      <c r="R246" s="125"/>
    </row>
    <row r="247" spans="2:18" s="2" customFormat="1" ht="12" hidden="1">
      <c r="B247" s="84">
        <v>92221</v>
      </c>
      <c r="C247" s="85" t="s">
        <v>351</v>
      </c>
      <c r="D247" s="85" t="s">
        <v>349</v>
      </c>
      <c r="E247" s="32"/>
      <c r="F247" s="32">
        <v>0</v>
      </c>
      <c r="G247" s="32"/>
      <c r="H247" s="32"/>
      <c r="I247" s="38">
        <v>9964</v>
      </c>
      <c r="J247" s="38">
        <f t="shared" si="18"/>
        <v>9964</v>
      </c>
      <c r="K247" s="40">
        <v>9964.16</v>
      </c>
      <c r="L247" s="40"/>
      <c r="M247" s="110"/>
      <c r="N247" s="38"/>
      <c r="O247" s="144"/>
      <c r="P247" s="38"/>
      <c r="Q247" s="38"/>
      <c r="R247" s="8"/>
    </row>
    <row r="248" spans="2:17" ht="4.5" customHeight="1" hidden="1">
      <c r="B248" s="181" t="s">
        <v>324</v>
      </c>
      <c r="C248" s="182"/>
      <c r="D248" s="183"/>
      <c r="E248" s="56">
        <f>SUM(E255)</f>
        <v>426000</v>
      </c>
      <c r="F248" s="56">
        <f>SUM(F255)</f>
        <v>80000</v>
      </c>
      <c r="G248" s="56">
        <v>0</v>
      </c>
      <c r="H248" s="56">
        <v>0</v>
      </c>
      <c r="I248" s="57" t="e">
        <f>SUM(I255+I249)</f>
        <v>#REF!</v>
      </c>
      <c r="J248" s="65" t="e">
        <f t="shared" si="18"/>
        <v>#REF!</v>
      </c>
      <c r="K248" s="101">
        <v>126642.97</v>
      </c>
      <c r="L248" s="101"/>
      <c r="M248" s="109" t="e">
        <f>SUM(J255)</f>
        <v>#REF!</v>
      </c>
      <c r="N248" s="57" t="e">
        <f>SUM(N255+N249)</f>
        <v>#REF!</v>
      </c>
      <c r="O248" s="135" t="e">
        <f>SUM(O255+O249)</f>
        <v>#REF!</v>
      </c>
      <c r="P248" s="57" t="e">
        <f>SUM(P255+P249)</f>
        <v>#REF!</v>
      </c>
      <c r="Q248" s="57" t="e">
        <f>SUM(Q255+Q249)</f>
        <v>#REF!</v>
      </c>
    </row>
    <row r="249" spans="2:17" ht="12.75" customHeight="1" hidden="1">
      <c r="B249" s="187" t="s">
        <v>392</v>
      </c>
      <c r="C249" s="188"/>
      <c r="D249" s="189"/>
      <c r="E249" s="56"/>
      <c r="F249" s="104">
        <v>0</v>
      </c>
      <c r="G249" s="104"/>
      <c r="H249" s="104"/>
      <c r="I249" s="90">
        <f>SUM(I250)</f>
        <v>2000</v>
      </c>
      <c r="J249" s="88">
        <f t="shared" si="18"/>
        <v>2000</v>
      </c>
      <c r="K249" s="103"/>
      <c r="L249" s="101"/>
      <c r="M249" s="109"/>
      <c r="N249" s="90">
        <f aca="true" t="shared" si="23" ref="N249:Q253">SUM(N250)</f>
        <v>2000</v>
      </c>
      <c r="O249" s="147">
        <f t="shared" si="23"/>
        <v>0</v>
      </c>
      <c r="P249" s="90">
        <f t="shared" si="23"/>
        <v>0</v>
      </c>
      <c r="Q249" s="90">
        <f t="shared" si="23"/>
        <v>0</v>
      </c>
    </row>
    <row r="250" spans="2:18" s="21" customFormat="1" ht="12.75" hidden="1">
      <c r="B250" s="30" t="s">
        <v>91</v>
      </c>
      <c r="C250" s="30"/>
      <c r="D250" s="30" t="s">
        <v>92</v>
      </c>
      <c r="E250" s="34"/>
      <c r="F250" s="34">
        <v>0</v>
      </c>
      <c r="G250" s="34"/>
      <c r="H250" s="34"/>
      <c r="I250" s="39">
        <f>SUM(I251)</f>
        <v>2000</v>
      </c>
      <c r="J250" s="39">
        <f t="shared" si="18"/>
        <v>2000</v>
      </c>
      <c r="K250" s="96"/>
      <c r="L250" s="96"/>
      <c r="M250" s="121"/>
      <c r="N250" s="39">
        <f t="shared" si="23"/>
        <v>2000</v>
      </c>
      <c r="O250" s="143">
        <f t="shared" si="23"/>
        <v>0</v>
      </c>
      <c r="P250" s="39">
        <f t="shared" si="23"/>
        <v>0</v>
      </c>
      <c r="Q250" s="39">
        <f t="shared" si="23"/>
        <v>0</v>
      </c>
      <c r="R250" s="127"/>
    </row>
    <row r="251" spans="2:18" s="21" customFormat="1" ht="12.75" hidden="1">
      <c r="B251" s="30" t="s">
        <v>93</v>
      </c>
      <c r="C251" s="30"/>
      <c r="D251" s="30" t="s">
        <v>94</v>
      </c>
      <c r="E251" s="34"/>
      <c r="F251" s="34">
        <v>0</v>
      </c>
      <c r="G251" s="34"/>
      <c r="H251" s="34"/>
      <c r="I251" s="39">
        <f>SUM(I252)</f>
        <v>2000</v>
      </c>
      <c r="J251" s="39">
        <f t="shared" si="18"/>
        <v>2000</v>
      </c>
      <c r="K251" s="96"/>
      <c r="L251" s="96"/>
      <c r="M251" s="121"/>
      <c r="N251" s="39">
        <f t="shared" si="23"/>
        <v>2000</v>
      </c>
      <c r="O251" s="143">
        <f t="shared" si="23"/>
        <v>0</v>
      </c>
      <c r="P251" s="39">
        <f t="shared" si="23"/>
        <v>0</v>
      </c>
      <c r="Q251" s="39">
        <f t="shared" si="23"/>
        <v>0</v>
      </c>
      <c r="R251" s="127"/>
    </row>
    <row r="252" spans="2:17" ht="12.75" hidden="1">
      <c r="B252" s="30" t="s">
        <v>101</v>
      </c>
      <c r="C252" s="30"/>
      <c r="D252" s="30" t="s">
        <v>102</v>
      </c>
      <c r="E252" s="56"/>
      <c r="F252" s="34">
        <v>0</v>
      </c>
      <c r="G252" s="34"/>
      <c r="H252" s="34"/>
      <c r="I252" s="39">
        <f>SUM(I253)</f>
        <v>2000</v>
      </c>
      <c r="J252" s="39">
        <f t="shared" si="18"/>
        <v>2000</v>
      </c>
      <c r="K252" s="96"/>
      <c r="L252" s="101"/>
      <c r="M252" s="109"/>
      <c r="N252" s="39">
        <f t="shared" si="23"/>
        <v>2000</v>
      </c>
      <c r="O252" s="143">
        <f t="shared" si="23"/>
        <v>0</v>
      </c>
      <c r="P252" s="39">
        <f t="shared" si="23"/>
        <v>0</v>
      </c>
      <c r="Q252" s="39">
        <f t="shared" si="23"/>
        <v>0</v>
      </c>
    </row>
    <row r="253" spans="2:17" ht="12.75" hidden="1">
      <c r="B253" s="30" t="s">
        <v>103</v>
      </c>
      <c r="C253" s="30"/>
      <c r="D253" s="30" t="s">
        <v>102</v>
      </c>
      <c r="E253" s="56"/>
      <c r="F253" s="34">
        <v>0</v>
      </c>
      <c r="G253" s="34"/>
      <c r="H253" s="34"/>
      <c r="I253" s="39">
        <f>SUM(I254)</f>
        <v>2000</v>
      </c>
      <c r="J253" s="39">
        <f t="shared" si="18"/>
        <v>2000</v>
      </c>
      <c r="K253" s="96"/>
      <c r="L253" s="101"/>
      <c r="M253" s="109"/>
      <c r="N253" s="39">
        <f t="shared" si="23"/>
        <v>2000</v>
      </c>
      <c r="O253" s="143">
        <f t="shared" si="23"/>
        <v>0</v>
      </c>
      <c r="P253" s="39">
        <f t="shared" si="23"/>
        <v>0</v>
      </c>
      <c r="Q253" s="39">
        <f t="shared" si="23"/>
        <v>0</v>
      </c>
    </row>
    <row r="254" spans="2:18" s="15" customFormat="1" ht="12.75" hidden="1">
      <c r="B254" s="31" t="s">
        <v>110</v>
      </c>
      <c r="C254" s="31" t="s">
        <v>393</v>
      </c>
      <c r="D254" s="31" t="s">
        <v>111</v>
      </c>
      <c r="E254" s="105"/>
      <c r="F254" s="32">
        <v>0</v>
      </c>
      <c r="G254" s="32"/>
      <c r="H254" s="32"/>
      <c r="I254" s="38">
        <v>2000</v>
      </c>
      <c r="J254" s="38">
        <f t="shared" si="18"/>
        <v>2000</v>
      </c>
      <c r="K254" s="40"/>
      <c r="L254" s="106"/>
      <c r="M254" s="122" t="s">
        <v>394</v>
      </c>
      <c r="N254" s="38">
        <v>2000</v>
      </c>
      <c r="O254" s="144"/>
      <c r="P254" s="38"/>
      <c r="Q254" s="38"/>
      <c r="R254" s="8"/>
    </row>
    <row r="255" spans="2:17" ht="12.75" hidden="1">
      <c r="B255" s="184" t="s">
        <v>54</v>
      </c>
      <c r="C255" s="185"/>
      <c r="D255" s="186"/>
      <c r="E255" s="43">
        <v>426000</v>
      </c>
      <c r="F255" s="43">
        <v>80000</v>
      </c>
      <c r="G255" s="43">
        <v>0</v>
      </c>
      <c r="H255" s="43">
        <v>0</v>
      </c>
      <c r="I255" s="70" t="e">
        <f>SUM(I256)</f>
        <v>#REF!</v>
      </c>
      <c r="J255" s="88" t="e">
        <f t="shared" si="18"/>
        <v>#REF!</v>
      </c>
      <c r="K255" s="103"/>
      <c r="L255" s="103"/>
      <c r="N255" s="70" t="e">
        <f>SUM(N256)</f>
        <v>#REF!</v>
      </c>
      <c r="O255" s="146" t="e">
        <f>SUM(O256)</f>
        <v>#REF!</v>
      </c>
      <c r="P255" s="70" t="e">
        <f>SUM(P256)</f>
        <v>#REF!</v>
      </c>
      <c r="Q255" s="70" t="e">
        <f>SUM(Q256)</f>
        <v>#REF!</v>
      </c>
    </row>
    <row r="256" spans="2:17" ht="12.75" hidden="1">
      <c r="B256" s="30" t="s">
        <v>91</v>
      </c>
      <c r="C256" s="30"/>
      <c r="D256" s="30" t="s">
        <v>92</v>
      </c>
      <c r="E256" s="34">
        <v>426000</v>
      </c>
      <c r="F256" s="34" t="e">
        <f>SUM(F257+#REF!)</f>
        <v>#REF!</v>
      </c>
      <c r="G256" s="34">
        <v>0</v>
      </c>
      <c r="H256" s="34">
        <v>0</v>
      </c>
      <c r="I256" s="39" t="e">
        <f>SUM(I257+#REF!)</f>
        <v>#REF!</v>
      </c>
      <c r="J256" s="39" t="e">
        <f t="shared" si="18"/>
        <v>#REF!</v>
      </c>
      <c r="K256" s="96"/>
      <c r="L256" s="96"/>
      <c r="N256" s="39" t="e">
        <f>SUM(N257+#REF!)</f>
        <v>#REF!</v>
      </c>
      <c r="O256" s="143" t="e">
        <f>SUM(O257+#REF!)</f>
        <v>#REF!</v>
      </c>
      <c r="P256" s="39" t="e">
        <f>SUM(P257+#REF!)</f>
        <v>#REF!</v>
      </c>
      <c r="Q256" s="39" t="e">
        <f>SUM(Q257+#REF!)</f>
        <v>#REF!</v>
      </c>
    </row>
    <row r="257" spans="2:17" ht="12.75" hidden="1">
      <c r="B257" s="30" t="s">
        <v>93</v>
      </c>
      <c r="C257" s="30"/>
      <c r="D257" s="30" t="s">
        <v>94</v>
      </c>
      <c r="E257" s="34">
        <v>314400</v>
      </c>
      <c r="F257" s="34" t="e">
        <f>SUM(F258+#REF!)</f>
        <v>#REF!</v>
      </c>
      <c r="G257" s="34">
        <v>0</v>
      </c>
      <c r="H257" s="34">
        <v>0</v>
      </c>
      <c r="I257" s="39" t="e">
        <f>SUM(I258+#REF!)</f>
        <v>#REF!</v>
      </c>
      <c r="J257" s="39" t="e">
        <f t="shared" si="18"/>
        <v>#REF!</v>
      </c>
      <c r="K257" s="96"/>
      <c r="L257" s="96"/>
      <c r="N257" s="39" t="e">
        <f>SUM(N258+#REF!)</f>
        <v>#REF!</v>
      </c>
      <c r="O257" s="143" t="e">
        <f>SUM(O258+#REF!)</f>
        <v>#REF!</v>
      </c>
      <c r="P257" s="39" t="e">
        <f>SUM(P258+#REF!)</f>
        <v>#REF!</v>
      </c>
      <c r="Q257" s="39" t="e">
        <f>SUM(Q258+#REF!)</f>
        <v>#REF!</v>
      </c>
    </row>
    <row r="258" spans="2:17" ht="12.75" hidden="1">
      <c r="B258" s="30" t="s">
        <v>95</v>
      </c>
      <c r="C258" s="30"/>
      <c r="D258" s="30" t="s">
        <v>96</v>
      </c>
      <c r="E258" s="34">
        <v>270000</v>
      </c>
      <c r="F258" s="34">
        <v>38000</v>
      </c>
      <c r="G258" s="34"/>
      <c r="H258" s="34"/>
      <c r="I258" s="39" t="e">
        <f>SUM(#REF!)</f>
        <v>#REF!</v>
      </c>
      <c r="J258" s="39" t="e">
        <f t="shared" si="18"/>
        <v>#REF!</v>
      </c>
      <c r="K258" s="96"/>
      <c r="L258" s="96"/>
      <c r="N258" s="39" t="e">
        <f>SUM(#REF!)</f>
        <v>#REF!</v>
      </c>
      <c r="O258" s="143" t="e">
        <f>SUM(#REF!)</f>
        <v>#REF!</v>
      </c>
      <c r="P258" s="39" t="e">
        <f>SUM(#REF!)</f>
        <v>#REF!</v>
      </c>
      <c r="Q258" s="39" t="e">
        <f>SUM(#REF!)</f>
        <v>#REF!</v>
      </c>
    </row>
    <row r="259" spans="2:17" ht="12.75">
      <c r="B259" s="181" t="s">
        <v>527</v>
      </c>
      <c r="C259" s="182"/>
      <c r="D259" s="183"/>
      <c r="E259" s="56"/>
      <c r="F259" s="56">
        <f>SUM(F260)</f>
        <v>350000</v>
      </c>
      <c r="G259" s="56">
        <v>350000</v>
      </c>
      <c r="H259" s="56">
        <v>80000</v>
      </c>
      <c r="I259" s="57">
        <f>SUM(I260)</f>
        <v>-95400</v>
      </c>
      <c r="J259" s="65">
        <f aca="true" t="shared" si="24" ref="J259:J281">SUM(F259+I259)</f>
        <v>254600</v>
      </c>
      <c r="K259" s="101"/>
      <c r="L259" s="101"/>
      <c r="M259" s="109"/>
      <c r="N259" s="57">
        <f aca="true" t="shared" si="25" ref="N259:Q260">SUM(N260)</f>
        <v>254600</v>
      </c>
      <c r="O259" s="135">
        <f t="shared" si="25"/>
        <v>254600</v>
      </c>
      <c r="P259" s="57">
        <f t="shared" si="25"/>
        <v>254600</v>
      </c>
      <c r="Q259" s="57">
        <f t="shared" si="25"/>
        <v>254600</v>
      </c>
    </row>
    <row r="260" spans="1:18" s="21" customFormat="1" ht="12.75">
      <c r="A260"/>
      <c r="B260" s="184" t="s">
        <v>54</v>
      </c>
      <c r="C260" s="185"/>
      <c r="D260" s="186"/>
      <c r="E260" s="43">
        <v>0</v>
      </c>
      <c r="F260" s="43">
        <f>SUM(F261)</f>
        <v>350000</v>
      </c>
      <c r="G260" s="43">
        <v>350000</v>
      </c>
      <c r="H260" s="43">
        <v>80000</v>
      </c>
      <c r="I260" s="70">
        <f>SUM(I261)</f>
        <v>-95400</v>
      </c>
      <c r="J260" s="88">
        <f t="shared" si="24"/>
        <v>254600</v>
      </c>
      <c r="K260" s="103"/>
      <c r="L260" s="103"/>
      <c r="M260" s="107"/>
      <c r="N260" s="70">
        <f t="shared" si="25"/>
        <v>254600</v>
      </c>
      <c r="O260" s="146">
        <f t="shared" si="25"/>
        <v>254600</v>
      </c>
      <c r="P260" s="70">
        <f t="shared" si="25"/>
        <v>254600</v>
      </c>
      <c r="Q260" s="70">
        <f t="shared" si="25"/>
        <v>254600</v>
      </c>
      <c r="R260" s="127"/>
    </row>
    <row r="261" spans="2:17" ht="12.75">
      <c r="B261" s="30" t="s">
        <v>91</v>
      </c>
      <c r="C261" s="30"/>
      <c r="D261" s="30" t="s">
        <v>92</v>
      </c>
      <c r="E261" s="34">
        <v>0</v>
      </c>
      <c r="F261" s="34">
        <f>SUM(F262+F272)</f>
        <v>350000</v>
      </c>
      <c r="G261" s="34">
        <v>350000</v>
      </c>
      <c r="H261" s="34">
        <v>44500</v>
      </c>
      <c r="I261" s="39">
        <f>SUM(I262+I272)</f>
        <v>-95400</v>
      </c>
      <c r="J261" s="39">
        <f t="shared" si="24"/>
        <v>254600</v>
      </c>
      <c r="K261" s="96"/>
      <c r="L261" s="96"/>
      <c r="N261" s="39">
        <f>SUM(N262+N272)</f>
        <v>254600</v>
      </c>
      <c r="O261" s="143">
        <f>SUM(O262+O272)</f>
        <v>254600</v>
      </c>
      <c r="P261" s="39">
        <f>SUM(P262+P272)</f>
        <v>254600</v>
      </c>
      <c r="Q261" s="39">
        <f>SUM(Q262+Q272)</f>
        <v>254600</v>
      </c>
    </row>
    <row r="262" spans="2:17" ht="12.75">
      <c r="B262" s="30" t="s">
        <v>93</v>
      </c>
      <c r="C262" s="30"/>
      <c r="D262" s="30" t="s">
        <v>94</v>
      </c>
      <c r="E262" s="34">
        <v>0</v>
      </c>
      <c r="F262" s="34">
        <f>SUM(F263+F269)</f>
        <v>290000</v>
      </c>
      <c r="G262" s="34">
        <v>290000</v>
      </c>
      <c r="H262" s="34">
        <v>44500</v>
      </c>
      <c r="I262" s="39">
        <f>SUM(I263+I269+I266)</f>
        <v>-117000</v>
      </c>
      <c r="J262" s="39">
        <f t="shared" si="24"/>
        <v>173000</v>
      </c>
      <c r="K262" s="96"/>
      <c r="L262" s="96"/>
      <c r="N262" s="39">
        <f>SUM(N263+N269+N266)</f>
        <v>173000</v>
      </c>
      <c r="O262" s="143">
        <f>SUM(O263+O269+O266)</f>
        <v>173000</v>
      </c>
      <c r="P262" s="39">
        <v>173000</v>
      </c>
      <c r="Q262" s="39">
        <v>173000</v>
      </c>
    </row>
    <row r="263" spans="2:17" ht="11.25" customHeight="1">
      <c r="B263" s="30" t="s">
        <v>95</v>
      </c>
      <c r="C263" s="30"/>
      <c r="D263" s="30" t="s">
        <v>96</v>
      </c>
      <c r="E263" s="34">
        <v>0</v>
      </c>
      <c r="F263" s="34">
        <f>SUM(F264)</f>
        <v>230000</v>
      </c>
      <c r="G263" s="34"/>
      <c r="H263" s="34"/>
      <c r="I263" s="39">
        <f>SUM(I264)</f>
        <v>-97000</v>
      </c>
      <c r="J263" s="39">
        <f t="shared" si="24"/>
        <v>133000</v>
      </c>
      <c r="K263" s="96"/>
      <c r="L263" s="96"/>
      <c r="N263" s="39">
        <f aca="true" t="shared" si="26" ref="N263:Q264">SUM(N264)</f>
        <v>133000</v>
      </c>
      <c r="O263" s="143">
        <f t="shared" si="26"/>
        <v>133000</v>
      </c>
      <c r="P263" s="39">
        <f t="shared" si="26"/>
        <v>0</v>
      </c>
      <c r="Q263" s="39">
        <f t="shared" si="26"/>
        <v>0</v>
      </c>
    </row>
    <row r="264" spans="2:17" ht="0.75" customHeight="1" hidden="1">
      <c r="B264" s="30" t="s">
        <v>97</v>
      </c>
      <c r="C264" s="30"/>
      <c r="D264" s="30" t="s">
        <v>98</v>
      </c>
      <c r="E264" s="34">
        <v>0</v>
      </c>
      <c r="F264" s="34">
        <f>SUM(F265)</f>
        <v>230000</v>
      </c>
      <c r="G264" s="34"/>
      <c r="H264" s="34"/>
      <c r="I264" s="39">
        <f>SUM(I265)</f>
        <v>-97000</v>
      </c>
      <c r="J264" s="39">
        <f t="shared" si="24"/>
        <v>133000</v>
      </c>
      <c r="K264" s="96"/>
      <c r="L264" s="96"/>
      <c r="N264" s="39">
        <f t="shared" si="26"/>
        <v>133000</v>
      </c>
      <c r="O264" s="143">
        <f t="shared" si="26"/>
        <v>133000</v>
      </c>
      <c r="P264" s="39">
        <f t="shared" si="26"/>
        <v>0</v>
      </c>
      <c r="Q264" s="39">
        <f t="shared" si="26"/>
        <v>0</v>
      </c>
    </row>
    <row r="265" spans="2:18" s="15" customFormat="1" ht="12.75" hidden="1">
      <c r="B265" s="31" t="s">
        <v>99</v>
      </c>
      <c r="C265" s="31" t="s">
        <v>505</v>
      </c>
      <c r="D265" s="31" t="s">
        <v>100</v>
      </c>
      <c r="E265" s="32">
        <v>0</v>
      </c>
      <c r="F265" s="32">
        <v>230000</v>
      </c>
      <c r="G265" s="32"/>
      <c r="H265" s="32"/>
      <c r="I265" s="38">
        <v>-97000</v>
      </c>
      <c r="J265" s="38">
        <f t="shared" si="24"/>
        <v>133000</v>
      </c>
      <c r="K265" s="40">
        <v>0</v>
      </c>
      <c r="L265" s="40"/>
      <c r="M265" s="110"/>
      <c r="N265" s="38">
        <v>133000</v>
      </c>
      <c r="O265" s="144">
        <v>133000</v>
      </c>
      <c r="P265" s="38"/>
      <c r="Q265" s="38"/>
      <c r="R265" s="8"/>
    </row>
    <row r="266" spans="2:18" s="13" customFormat="1" ht="12" customHeight="1">
      <c r="B266" s="30" t="s">
        <v>101</v>
      </c>
      <c r="C266" s="30"/>
      <c r="D266" s="30" t="s">
        <v>102</v>
      </c>
      <c r="E266" s="34"/>
      <c r="F266" s="34">
        <v>0</v>
      </c>
      <c r="G266" s="34"/>
      <c r="H266" s="34"/>
      <c r="I266" s="39">
        <v>18000</v>
      </c>
      <c r="J266" s="38">
        <f t="shared" si="24"/>
        <v>18000</v>
      </c>
      <c r="K266" s="96"/>
      <c r="L266" s="96"/>
      <c r="M266" s="108"/>
      <c r="N266" s="39">
        <v>18000</v>
      </c>
      <c r="O266" s="143">
        <v>18000</v>
      </c>
      <c r="P266" s="39"/>
      <c r="Q266" s="39"/>
      <c r="R266" s="125"/>
    </row>
    <row r="267" spans="2:18" s="13" customFormat="1" ht="0.75" customHeight="1" hidden="1">
      <c r="B267" s="30" t="s">
        <v>103</v>
      </c>
      <c r="C267" s="30"/>
      <c r="D267" s="30" t="s">
        <v>102</v>
      </c>
      <c r="E267" s="34"/>
      <c r="F267" s="34">
        <v>0</v>
      </c>
      <c r="G267" s="34"/>
      <c r="H267" s="34"/>
      <c r="I267" s="39">
        <v>18000</v>
      </c>
      <c r="J267" s="38">
        <f t="shared" si="24"/>
        <v>18000</v>
      </c>
      <c r="K267" s="96"/>
      <c r="L267" s="96"/>
      <c r="M267" s="108"/>
      <c r="N267" s="39">
        <v>18000</v>
      </c>
      <c r="O267" s="143">
        <v>18000</v>
      </c>
      <c r="P267" s="39"/>
      <c r="Q267" s="39"/>
      <c r="R267" s="125"/>
    </row>
    <row r="268" spans="1:18" s="13" customFormat="1" ht="12.75" hidden="1">
      <c r="A268" s="15"/>
      <c r="B268" s="31" t="s">
        <v>104</v>
      </c>
      <c r="C268" s="31" t="s">
        <v>506</v>
      </c>
      <c r="D268" s="31" t="s">
        <v>105</v>
      </c>
      <c r="E268" s="32"/>
      <c r="F268" s="32">
        <v>0</v>
      </c>
      <c r="G268" s="32"/>
      <c r="H268" s="32"/>
      <c r="I268" s="38">
        <v>18000</v>
      </c>
      <c r="J268" s="38">
        <f t="shared" si="24"/>
        <v>18000</v>
      </c>
      <c r="K268" s="40">
        <v>0</v>
      </c>
      <c r="L268" s="40"/>
      <c r="M268" s="110" t="s">
        <v>391</v>
      </c>
      <c r="N268" s="38">
        <v>18000</v>
      </c>
      <c r="O268" s="144">
        <v>18000</v>
      </c>
      <c r="P268" s="38"/>
      <c r="Q268" s="38"/>
      <c r="R268" s="125"/>
    </row>
    <row r="269" spans="1:18" s="15" customFormat="1" ht="11.25" customHeight="1">
      <c r="A269"/>
      <c r="B269" s="30" t="s">
        <v>112</v>
      </c>
      <c r="C269" s="30"/>
      <c r="D269" s="30" t="s">
        <v>113</v>
      </c>
      <c r="E269" s="34">
        <v>0</v>
      </c>
      <c r="F269" s="34">
        <f>SUM(F270)</f>
        <v>60000</v>
      </c>
      <c r="G269" s="34"/>
      <c r="H269" s="34"/>
      <c r="I269" s="39">
        <f>SUM(I270)</f>
        <v>-38000</v>
      </c>
      <c r="J269" s="39">
        <f t="shared" si="24"/>
        <v>22000</v>
      </c>
      <c r="K269" s="96">
        <v>0</v>
      </c>
      <c r="L269" s="96"/>
      <c r="M269" s="107"/>
      <c r="N269" s="39">
        <f aca="true" t="shared" si="27" ref="N269:Q270">SUM(N270)</f>
        <v>22000</v>
      </c>
      <c r="O269" s="143">
        <f t="shared" si="27"/>
        <v>22000</v>
      </c>
      <c r="P269" s="39">
        <f t="shared" si="27"/>
        <v>0</v>
      </c>
      <c r="Q269" s="39">
        <f t="shared" si="27"/>
        <v>0</v>
      </c>
      <c r="R269" s="8"/>
    </row>
    <row r="270" spans="1:18" s="13" customFormat="1" ht="0.75" customHeight="1" hidden="1">
      <c r="A270"/>
      <c r="B270" s="30" t="s">
        <v>114</v>
      </c>
      <c r="C270" s="30"/>
      <c r="D270" s="30" t="s">
        <v>115</v>
      </c>
      <c r="E270" s="34">
        <v>0</v>
      </c>
      <c r="F270" s="34">
        <f>SUM(F271)</f>
        <v>60000</v>
      </c>
      <c r="G270" s="34"/>
      <c r="H270" s="34"/>
      <c r="I270" s="39">
        <f>SUM(I271)</f>
        <v>-38000</v>
      </c>
      <c r="J270" s="39">
        <f t="shared" si="24"/>
        <v>22000</v>
      </c>
      <c r="K270" s="96"/>
      <c r="L270" s="96"/>
      <c r="M270" s="107"/>
      <c r="N270" s="39">
        <f t="shared" si="27"/>
        <v>22000</v>
      </c>
      <c r="O270" s="143">
        <f t="shared" si="27"/>
        <v>22000</v>
      </c>
      <c r="P270" s="39">
        <f t="shared" si="27"/>
        <v>0</v>
      </c>
      <c r="Q270" s="39">
        <f t="shared" si="27"/>
        <v>0</v>
      </c>
      <c r="R270" s="125"/>
    </row>
    <row r="271" spans="2:18" s="15" customFormat="1" ht="12.75" hidden="1">
      <c r="B271" s="31" t="s">
        <v>116</v>
      </c>
      <c r="C271" s="31" t="s">
        <v>507</v>
      </c>
      <c r="D271" s="31" t="s">
        <v>117</v>
      </c>
      <c r="E271" s="32">
        <v>0</v>
      </c>
      <c r="F271" s="32">
        <v>60000</v>
      </c>
      <c r="G271" s="32"/>
      <c r="H271" s="32"/>
      <c r="I271" s="38">
        <v>-38000</v>
      </c>
      <c r="J271" s="38">
        <f t="shared" si="24"/>
        <v>22000</v>
      </c>
      <c r="K271" s="40">
        <v>0</v>
      </c>
      <c r="L271" s="40"/>
      <c r="M271" s="110"/>
      <c r="N271" s="38">
        <v>22000</v>
      </c>
      <c r="O271" s="144">
        <v>22000</v>
      </c>
      <c r="P271" s="38"/>
      <c r="Q271" s="38"/>
      <c r="R271" s="8"/>
    </row>
    <row r="272" spans="1:18" s="13" customFormat="1" ht="12.75">
      <c r="A272"/>
      <c r="B272" s="30" t="s">
        <v>118</v>
      </c>
      <c r="C272" s="30"/>
      <c r="D272" s="30" t="s">
        <v>119</v>
      </c>
      <c r="E272" s="34">
        <v>0</v>
      </c>
      <c r="F272" s="34">
        <f>SUM(F273+F279)</f>
        <v>60000</v>
      </c>
      <c r="G272" s="34">
        <v>60000</v>
      </c>
      <c r="H272" s="34">
        <v>35500</v>
      </c>
      <c r="I272" s="39">
        <f>SUM(I273+I279)</f>
        <v>21600</v>
      </c>
      <c r="J272" s="39">
        <f t="shared" si="24"/>
        <v>81600</v>
      </c>
      <c r="K272" s="96"/>
      <c r="L272" s="96"/>
      <c r="M272" s="107"/>
      <c r="N272" s="39">
        <f>SUM(N273+N279)</f>
        <v>81600</v>
      </c>
      <c r="O272" s="143">
        <f>SUM(O273+O279)</f>
        <v>81600</v>
      </c>
      <c r="P272" s="39">
        <v>81600</v>
      </c>
      <c r="Q272" s="39">
        <v>81600</v>
      </c>
      <c r="R272" s="125"/>
    </row>
    <row r="273" spans="1:18" s="15" customFormat="1" ht="12.75">
      <c r="A273"/>
      <c r="B273" s="30" t="s">
        <v>130</v>
      </c>
      <c r="C273" s="30"/>
      <c r="D273" s="30" t="s">
        <v>131</v>
      </c>
      <c r="E273" s="34">
        <v>0</v>
      </c>
      <c r="F273" s="34">
        <f>SUM(F274)</f>
        <v>10000</v>
      </c>
      <c r="G273" s="34"/>
      <c r="H273" s="34">
        <v>35500</v>
      </c>
      <c r="I273" s="39">
        <f>SUM(I274+I277)</f>
        <v>21600</v>
      </c>
      <c r="J273" s="39">
        <f t="shared" si="24"/>
        <v>31600</v>
      </c>
      <c r="K273" s="96"/>
      <c r="L273" s="96"/>
      <c r="M273" s="107"/>
      <c r="N273" s="39">
        <f>SUM(N274+N277)</f>
        <v>31600</v>
      </c>
      <c r="O273" s="143">
        <f>SUM(O274+O277)</f>
        <v>31600</v>
      </c>
      <c r="P273" s="39">
        <f>SUM(P274+P277)</f>
        <v>0</v>
      </c>
      <c r="Q273" s="39">
        <f>SUM(Q274+Q277)</f>
        <v>0</v>
      </c>
      <c r="R273" s="8"/>
    </row>
    <row r="274" spans="2:17" ht="1.5" customHeight="1" hidden="1">
      <c r="B274" s="30" t="s">
        <v>132</v>
      </c>
      <c r="C274" s="30"/>
      <c r="D274" s="30" t="s">
        <v>133</v>
      </c>
      <c r="E274" s="34">
        <v>0</v>
      </c>
      <c r="F274" s="34">
        <f>SUM(F275+F276)</f>
        <v>10000</v>
      </c>
      <c r="G274" s="34"/>
      <c r="H274" s="34"/>
      <c r="I274" s="39">
        <f>SUM(I275+I276)</f>
        <v>0</v>
      </c>
      <c r="J274" s="39">
        <f t="shared" si="24"/>
        <v>10000</v>
      </c>
      <c r="K274" s="96"/>
      <c r="L274" s="96"/>
      <c r="N274" s="39">
        <f>SUM(N275+N276)</f>
        <v>10000</v>
      </c>
      <c r="O274" s="143">
        <f>SUM(O275+O276)</f>
        <v>10000</v>
      </c>
      <c r="P274" s="39">
        <f>SUM(P275+P276)</f>
        <v>0</v>
      </c>
      <c r="Q274" s="39">
        <f>SUM(Q275+Q276)</f>
        <v>0</v>
      </c>
    </row>
    <row r="275" spans="1:17" ht="12.75" hidden="1">
      <c r="A275" s="15"/>
      <c r="B275" s="31" t="s">
        <v>134</v>
      </c>
      <c r="C275" s="31" t="s">
        <v>508</v>
      </c>
      <c r="D275" s="31" t="s">
        <v>135</v>
      </c>
      <c r="E275" s="32">
        <v>0</v>
      </c>
      <c r="F275" s="32">
        <v>5000</v>
      </c>
      <c r="G275" s="32"/>
      <c r="H275" s="32"/>
      <c r="I275" s="38">
        <v>0</v>
      </c>
      <c r="J275" s="38">
        <f t="shared" si="24"/>
        <v>5000</v>
      </c>
      <c r="K275" s="40">
        <v>0</v>
      </c>
      <c r="L275" s="40"/>
      <c r="M275" s="110"/>
      <c r="N275" s="38">
        <v>5000</v>
      </c>
      <c r="O275" s="144">
        <v>5000</v>
      </c>
      <c r="P275" s="38">
        <v>0</v>
      </c>
      <c r="Q275" s="38">
        <v>0</v>
      </c>
    </row>
    <row r="276" spans="1:17" ht="12.75" hidden="1">
      <c r="A276" s="15"/>
      <c r="B276" s="31" t="s">
        <v>138</v>
      </c>
      <c r="C276" s="31" t="s">
        <v>509</v>
      </c>
      <c r="D276" s="31" t="s">
        <v>325</v>
      </c>
      <c r="E276" s="32">
        <v>0</v>
      </c>
      <c r="F276" s="32">
        <v>5000</v>
      </c>
      <c r="G276" s="32"/>
      <c r="H276" s="32"/>
      <c r="I276" s="38">
        <v>0</v>
      </c>
      <c r="J276" s="38">
        <f t="shared" si="24"/>
        <v>5000</v>
      </c>
      <c r="K276" s="40">
        <v>0</v>
      </c>
      <c r="L276" s="40"/>
      <c r="M276" s="110"/>
      <c r="N276" s="38">
        <v>5000</v>
      </c>
      <c r="O276" s="144">
        <v>5000</v>
      </c>
      <c r="P276" s="38">
        <v>0</v>
      </c>
      <c r="Q276" s="38">
        <v>0</v>
      </c>
    </row>
    <row r="277" spans="1:17" ht="12.75" hidden="1">
      <c r="A277" s="13"/>
      <c r="B277" s="30" t="s">
        <v>140</v>
      </c>
      <c r="C277" s="30"/>
      <c r="D277" s="30" t="s">
        <v>141</v>
      </c>
      <c r="E277" s="34"/>
      <c r="F277" s="34">
        <v>0</v>
      </c>
      <c r="G277" s="34"/>
      <c r="H277" s="34"/>
      <c r="I277" s="39">
        <f>SUM(I278)</f>
        <v>21600</v>
      </c>
      <c r="J277" s="39">
        <f t="shared" si="24"/>
        <v>21600</v>
      </c>
      <c r="K277" s="96"/>
      <c r="L277" s="96"/>
      <c r="M277" s="108"/>
      <c r="N277" s="39">
        <f>SUM(N278)</f>
        <v>21600</v>
      </c>
      <c r="O277" s="143">
        <f>SUM(O278)</f>
        <v>21600</v>
      </c>
      <c r="P277" s="39">
        <f>SUM(P278)</f>
        <v>0</v>
      </c>
      <c r="Q277" s="39">
        <f>SUM(Q278)</f>
        <v>0</v>
      </c>
    </row>
    <row r="278" spans="1:17" ht="12.75" hidden="1">
      <c r="A278" s="15"/>
      <c r="B278" s="31" t="s">
        <v>142</v>
      </c>
      <c r="C278" s="31" t="s">
        <v>510</v>
      </c>
      <c r="D278" s="31" t="s">
        <v>143</v>
      </c>
      <c r="E278" s="32"/>
      <c r="F278" s="32">
        <v>0</v>
      </c>
      <c r="G278" s="32"/>
      <c r="H278" s="32"/>
      <c r="I278" s="38">
        <v>21600</v>
      </c>
      <c r="J278" s="38">
        <f t="shared" si="24"/>
        <v>21600</v>
      </c>
      <c r="K278" s="40">
        <v>0</v>
      </c>
      <c r="L278" s="40"/>
      <c r="M278" s="110"/>
      <c r="N278" s="38">
        <v>21600</v>
      </c>
      <c r="O278" s="144">
        <v>21600</v>
      </c>
      <c r="P278" s="38"/>
      <c r="Q278" s="38"/>
    </row>
    <row r="279" spans="1:18" s="15" customFormat="1" ht="12.75">
      <c r="A279"/>
      <c r="B279" s="30" t="s">
        <v>192</v>
      </c>
      <c r="C279" s="30"/>
      <c r="D279" s="30" t="s">
        <v>193</v>
      </c>
      <c r="E279" s="34">
        <v>0</v>
      </c>
      <c r="F279" s="34">
        <f>SUM(F280)</f>
        <v>50000</v>
      </c>
      <c r="G279" s="34"/>
      <c r="H279" s="34"/>
      <c r="I279" s="39">
        <f>SUM(I280)</f>
        <v>0</v>
      </c>
      <c r="J279" s="39">
        <f t="shared" si="24"/>
        <v>50000</v>
      </c>
      <c r="K279" s="96"/>
      <c r="L279" s="96"/>
      <c r="M279" s="107"/>
      <c r="N279" s="39">
        <f aca="true" t="shared" si="28" ref="N279:Q280">SUM(N280)</f>
        <v>50000</v>
      </c>
      <c r="O279" s="143">
        <f t="shared" si="28"/>
        <v>50000</v>
      </c>
      <c r="P279" s="39">
        <f t="shared" si="28"/>
        <v>0</v>
      </c>
      <c r="Q279" s="39">
        <f t="shared" si="28"/>
        <v>0</v>
      </c>
      <c r="R279" s="8"/>
    </row>
    <row r="280" spans="1:18" s="13" customFormat="1" ht="0.75" customHeight="1">
      <c r="A280"/>
      <c r="B280" s="30" t="s">
        <v>238</v>
      </c>
      <c r="C280" s="30"/>
      <c r="D280" s="30" t="s">
        <v>239</v>
      </c>
      <c r="E280" s="34">
        <v>0</v>
      </c>
      <c r="F280" s="34">
        <f>SUM(F281)</f>
        <v>50000</v>
      </c>
      <c r="G280" s="34"/>
      <c r="H280" s="34"/>
      <c r="I280" s="39">
        <f>SUM(I281)</f>
        <v>0</v>
      </c>
      <c r="J280" s="39">
        <f t="shared" si="24"/>
        <v>50000</v>
      </c>
      <c r="K280" s="96"/>
      <c r="L280" s="96"/>
      <c r="M280" s="107"/>
      <c r="N280" s="39">
        <f t="shared" si="28"/>
        <v>50000</v>
      </c>
      <c r="O280" s="143">
        <f t="shared" si="28"/>
        <v>50000</v>
      </c>
      <c r="P280" s="39">
        <f t="shared" si="28"/>
        <v>0</v>
      </c>
      <c r="Q280" s="39">
        <f t="shared" si="28"/>
        <v>0</v>
      </c>
      <c r="R280" s="125"/>
    </row>
    <row r="281" spans="2:18" s="15" customFormat="1" ht="12.75" hidden="1">
      <c r="B281" s="31" t="s">
        <v>242</v>
      </c>
      <c r="C281" s="31" t="s">
        <v>511</v>
      </c>
      <c r="D281" s="31" t="s">
        <v>326</v>
      </c>
      <c r="E281" s="32">
        <v>0</v>
      </c>
      <c r="F281" s="32">
        <v>50000</v>
      </c>
      <c r="G281" s="32"/>
      <c r="H281" s="32"/>
      <c r="I281" s="38">
        <v>0</v>
      </c>
      <c r="J281" s="38">
        <f t="shared" si="24"/>
        <v>50000</v>
      </c>
      <c r="K281" s="40">
        <v>0</v>
      </c>
      <c r="L281" s="40"/>
      <c r="M281" s="110"/>
      <c r="N281" s="38">
        <v>50000</v>
      </c>
      <c r="O281" s="144">
        <v>50000</v>
      </c>
      <c r="P281" s="38">
        <v>0</v>
      </c>
      <c r="Q281" s="38">
        <v>0</v>
      </c>
      <c r="R281" s="8"/>
    </row>
    <row r="282" spans="1:17" ht="12.75">
      <c r="A282" s="15"/>
      <c r="B282" s="18"/>
      <c r="C282" s="18"/>
      <c r="D282" s="18"/>
      <c r="E282" s="19"/>
      <c r="F282" s="19"/>
      <c r="G282" s="19"/>
      <c r="H282" s="19"/>
      <c r="I282" s="40"/>
      <c r="J282" s="40"/>
      <c r="K282" s="40"/>
      <c r="L282" s="40"/>
      <c r="M282" s="110"/>
      <c r="N282" s="40"/>
      <c r="O282" s="148"/>
      <c r="P282" s="40"/>
      <c r="Q282" s="40"/>
    </row>
    <row r="283" spans="1:17" ht="12.75">
      <c r="A283" s="15"/>
      <c r="B283" s="18"/>
      <c r="C283" s="18"/>
      <c r="D283" s="18"/>
      <c r="E283" s="19"/>
      <c r="F283" s="19"/>
      <c r="G283" s="19"/>
      <c r="H283" s="19"/>
      <c r="I283" s="40"/>
      <c r="J283" s="40"/>
      <c r="K283" s="40"/>
      <c r="L283" s="40"/>
      <c r="M283" s="110"/>
      <c r="N283" s="40"/>
      <c r="O283" s="148"/>
      <c r="P283" s="40"/>
      <c r="Q283" s="40"/>
    </row>
    <row r="284" spans="2:18" s="15" customFormat="1" ht="12.75">
      <c r="B284" s="18"/>
      <c r="C284" s="18"/>
      <c r="D284" s="18"/>
      <c r="E284" s="19"/>
      <c r="F284" s="19"/>
      <c r="G284" s="19"/>
      <c r="H284" s="19"/>
      <c r="I284" s="40"/>
      <c r="J284" s="40"/>
      <c r="K284" s="40"/>
      <c r="L284" s="40"/>
      <c r="M284" s="110"/>
      <c r="N284" s="40"/>
      <c r="O284" s="148"/>
      <c r="P284" s="40"/>
      <c r="Q284" s="40"/>
      <c r="R284" s="8"/>
    </row>
    <row r="285" spans="1:17" ht="15.75" customHeight="1">
      <c r="A285" s="15"/>
      <c r="B285" s="18"/>
      <c r="C285" s="18"/>
      <c r="D285" s="18" t="s">
        <v>423</v>
      </c>
      <c r="E285" s="19"/>
      <c r="F285" s="19"/>
      <c r="G285" s="19" t="s">
        <v>334</v>
      </c>
      <c r="H285" s="19"/>
      <c r="I285" s="40"/>
      <c r="J285" s="40" t="s">
        <v>344</v>
      </c>
      <c r="K285" s="40"/>
      <c r="L285" s="40"/>
      <c r="M285" s="110"/>
      <c r="N285" s="40"/>
      <c r="O285" s="148"/>
      <c r="P285" s="40" t="s">
        <v>334</v>
      </c>
      <c r="Q285" s="40"/>
    </row>
    <row r="286" spans="1:17" ht="13.5" customHeight="1">
      <c r="A286" s="15"/>
      <c r="B286" s="18"/>
      <c r="C286" s="18"/>
      <c r="D286" s="18"/>
      <c r="E286" s="19"/>
      <c r="F286" s="19"/>
      <c r="G286" s="19" t="s">
        <v>335</v>
      </c>
      <c r="H286" s="19"/>
      <c r="I286" s="40"/>
      <c r="J286" s="40" t="s">
        <v>335</v>
      </c>
      <c r="K286" s="40"/>
      <c r="L286" s="40"/>
      <c r="M286" s="110"/>
      <c r="N286" s="40"/>
      <c r="O286" s="148"/>
      <c r="P286" s="40" t="s">
        <v>335</v>
      </c>
      <c r="Q286" s="40"/>
    </row>
    <row r="287" spans="1:17" ht="12.75">
      <c r="A287" s="15"/>
      <c r="B287" s="18"/>
      <c r="C287" s="18"/>
      <c r="D287" s="18"/>
      <c r="E287" s="19"/>
      <c r="F287" s="19"/>
      <c r="G287" s="19"/>
      <c r="H287" s="19"/>
      <c r="I287" s="40"/>
      <c r="J287" s="40"/>
      <c r="K287" s="40"/>
      <c r="L287" s="40"/>
      <c r="M287" s="110"/>
      <c r="N287" s="40"/>
      <c r="O287" s="148"/>
      <c r="P287" s="40"/>
      <c r="Q287" s="40"/>
    </row>
    <row r="288" spans="2:18" s="15" customFormat="1" ht="12.75">
      <c r="B288" s="18"/>
      <c r="C288" s="18"/>
      <c r="D288" s="18"/>
      <c r="E288" s="19"/>
      <c r="F288" s="19"/>
      <c r="G288" s="19"/>
      <c r="H288" s="19"/>
      <c r="I288" s="40"/>
      <c r="J288" s="40"/>
      <c r="K288" s="40"/>
      <c r="L288" s="40"/>
      <c r="M288" s="110"/>
      <c r="N288" s="40"/>
      <c r="O288" s="148"/>
      <c r="P288" s="40"/>
      <c r="Q288" s="40"/>
      <c r="R288" s="8"/>
    </row>
    <row r="289" spans="2:18" s="15" customFormat="1" ht="12.75">
      <c r="B289" s="18"/>
      <c r="C289" s="18"/>
      <c r="D289" s="18"/>
      <c r="E289" s="19"/>
      <c r="F289" s="19"/>
      <c r="G289" s="19"/>
      <c r="H289" s="19"/>
      <c r="I289" s="40"/>
      <c r="J289" s="40"/>
      <c r="K289" s="40"/>
      <c r="L289" s="40"/>
      <c r="M289" s="110"/>
      <c r="N289" s="40"/>
      <c r="O289" s="148"/>
      <c r="P289" s="40"/>
      <c r="Q289" s="40"/>
      <c r="R289" s="8"/>
    </row>
    <row r="290" spans="2:18" s="15" customFormat="1" ht="12.75">
      <c r="B290" s="18"/>
      <c r="C290" s="18"/>
      <c r="D290" s="18"/>
      <c r="E290" s="19"/>
      <c r="F290" s="19"/>
      <c r="G290" s="19"/>
      <c r="H290" s="19"/>
      <c r="I290" s="40"/>
      <c r="J290" s="40"/>
      <c r="K290" s="40"/>
      <c r="L290" s="40"/>
      <c r="M290" s="110"/>
      <c r="N290" s="40"/>
      <c r="O290" s="148"/>
      <c r="P290" s="40"/>
      <c r="Q290" s="40"/>
      <c r="R290" s="8"/>
    </row>
    <row r="291" spans="2:18" s="15" customFormat="1" ht="12.75">
      <c r="B291" s="18"/>
      <c r="C291" s="18"/>
      <c r="D291" s="18"/>
      <c r="E291" s="19"/>
      <c r="F291" s="19"/>
      <c r="G291" s="19"/>
      <c r="H291" s="19"/>
      <c r="I291" s="40"/>
      <c r="J291" s="40"/>
      <c r="K291" s="40"/>
      <c r="L291" s="40"/>
      <c r="M291" s="110"/>
      <c r="N291" s="40"/>
      <c r="O291" s="148"/>
      <c r="P291" s="40"/>
      <c r="Q291" s="40"/>
      <c r="R291" s="8"/>
    </row>
    <row r="292" spans="2:18" s="15" customFormat="1" ht="12.75">
      <c r="B292" s="18"/>
      <c r="C292" s="18"/>
      <c r="D292" s="18"/>
      <c r="E292" s="19"/>
      <c r="F292" s="19"/>
      <c r="G292" s="19"/>
      <c r="H292" s="19"/>
      <c r="I292" s="40"/>
      <c r="J292" s="40"/>
      <c r="K292" s="40"/>
      <c r="L292" s="40"/>
      <c r="M292" s="110"/>
      <c r="N292" s="40"/>
      <c r="O292" s="148"/>
      <c r="P292" s="40"/>
      <c r="Q292" s="40"/>
      <c r="R292" s="8"/>
    </row>
    <row r="293" spans="2:18" s="15" customFormat="1" ht="12.75">
      <c r="B293" s="18"/>
      <c r="C293" s="18"/>
      <c r="D293" s="18"/>
      <c r="E293" s="19"/>
      <c r="F293" s="19"/>
      <c r="G293" s="19"/>
      <c r="H293" s="19"/>
      <c r="I293" s="40"/>
      <c r="J293" s="40"/>
      <c r="K293" s="40"/>
      <c r="L293" s="40"/>
      <c r="M293" s="110"/>
      <c r="N293" s="40"/>
      <c r="O293" s="148"/>
      <c r="P293" s="40"/>
      <c r="Q293" s="40"/>
      <c r="R293" s="8"/>
    </row>
    <row r="294" spans="1:18" s="13" customFormat="1" ht="78.75" customHeight="1" hidden="1">
      <c r="A294" s="15"/>
      <c r="B294" s="18"/>
      <c r="C294" s="18"/>
      <c r="D294" s="18"/>
      <c r="E294" s="19"/>
      <c r="F294" s="19"/>
      <c r="G294" s="19"/>
      <c r="H294" s="19"/>
      <c r="I294" s="40"/>
      <c r="J294" s="40"/>
      <c r="K294" s="40"/>
      <c r="L294" s="40"/>
      <c r="M294" s="110"/>
      <c r="N294" s="40"/>
      <c r="O294" s="148"/>
      <c r="P294" s="40"/>
      <c r="Q294" s="40"/>
      <c r="R294" s="125"/>
    </row>
    <row r="295" spans="2:18" s="15" customFormat="1" ht="12.75">
      <c r="B295" s="18"/>
      <c r="C295" s="18"/>
      <c r="D295" s="18"/>
      <c r="E295" s="19"/>
      <c r="F295" s="19"/>
      <c r="G295" s="19"/>
      <c r="H295" s="19"/>
      <c r="I295" s="40"/>
      <c r="J295" s="40"/>
      <c r="K295" s="40"/>
      <c r="L295" s="40"/>
      <c r="M295" s="110"/>
      <c r="N295" s="40"/>
      <c r="O295" s="148"/>
      <c r="P295" s="40"/>
      <c r="Q295" s="40"/>
      <c r="R295" s="8"/>
    </row>
    <row r="296" spans="2:17" ht="24">
      <c r="B296" s="14"/>
      <c r="C296" s="14"/>
      <c r="D296" s="17" t="s">
        <v>332</v>
      </c>
      <c r="E296" s="17" t="s">
        <v>332</v>
      </c>
      <c r="F296" s="72" t="s">
        <v>332</v>
      </c>
      <c r="G296" s="73"/>
      <c r="H296" s="73"/>
      <c r="I296" s="74"/>
      <c r="J296" s="74"/>
      <c r="K296" s="74"/>
      <c r="L296" s="74"/>
      <c r="N296" s="17"/>
      <c r="O296" s="161" t="s">
        <v>421</v>
      </c>
      <c r="P296" s="161" t="s">
        <v>528</v>
      </c>
      <c r="Q296" s="161" t="s">
        <v>529</v>
      </c>
    </row>
    <row r="297" spans="2:17" ht="12.75">
      <c r="B297" s="14"/>
      <c r="C297" s="14"/>
      <c r="D297" s="17" t="s">
        <v>422</v>
      </c>
      <c r="E297" s="75">
        <f>SUM(E298:E304)</f>
        <v>8235400</v>
      </c>
      <c r="F297" s="75" t="e">
        <f>SUM(F298:F304)</f>
        <v>#REF!</v>
      </c>
      <c r="G297" s="73"/>
      <c r="H297" s="73"/>
      <c r="I297" s="74"/>
      <c r="J297" s="74"/>
      <c r="K297" s="74"/>
      <c r="L297" s="74"/>
      <c r="N297" s="17"/>
      <c r="O297" s="149">
        <f>SUM(O298:O304)</f>
        <v>8496050</v>
      </c>
      <c r="P297" s="149">
        <f>SUM(P298:P304)</f>
        <v>8455050</v>
      </c>
      <c r="Q297" s="149">
        <f>SUM(Q298:Q304)</f>
        <v>8455050</v>
      </c>
    </row>
    <row r="298" spans="1:18" s="15" customFormat="1" ht="12.75">
      <c r="A298"/>
      <c r="B298" s="14"/>
      <c r="C298" s="14"/>
      <c r="D298" s="16" t="s">
        <v>327</v>
      </c>
      <c r="E298" s="76">
        <f>SUM(F9)</f>
        <v>5690000</v>
      </c>
      <c r="F298" s="76">
        <f>SUM(J9)</f>
        <v>6365700</v>
      </c>
      <c r="G298" s="73"/>
      <c r="H298" s="73"/>
      <c r="I298" s="74"/>
      <c r="J298" s="74"/>
      <c r="K298" s="74"/>
      <c r="L298" s="74"/>
      <c r="M298" s="107"/>
      <c r="N298" s="16"/>
      <c r="O298" s="150">
        <f>SUM(O9)</f>
        <v>6000000</v>
      </c>
      <c r="P298" s="76">
        <f>SUM(P9)</f>
        <v>6000000</v>
      </c>
      <c r="Q298" s="76">
        <f>SUM(Q9)</f>
        <v>6000000</v>
      </c>
      <c r="R298" s="8"/>
    </row>
    <row r="299" spans="1:18" s="15" customFormat="1" ht="12.75" hidden="1">
      <c r="A299"/>
      <c r="B299" s="14"/>
      <c r="C299" s="14"/>
      <c r="D299" s="16" t="s">
        <v>327</v>
      </c>
      <c r="E299" s="76"/>
      <c r="F299" s="76">
        <f>SUM(J15)</f>
        <v>2000</v>
      </c>
      <c r="G299" s="73"/>
      <c r="H299" s="73"/>
      <c r="I299" s="74"/>
      <c r="J299" s="74"/>
      <c r="K299" s="74"/>
      <c r="L299" s="74"/>
      <c r="M299" s="107"/>
      <c r="N299" s="16"/>
      <c r="O299" s="150"/>
      <c r="P299" s="76">
        <f>SUM(T15)</f>
        <v>0</v>
      </c>
      <c r="Q299" s="76">
        <f>SUM(U15)</f>
        <v>0</v>
      </c>
      <c r="R299" s="8"/>
    </row>
    <row r="300" spans="1:18" s="15" customFormat="1" ht="12.75">
      <c r="A300"/>
      <c r="B300" s="14"/>
      <c r="C300" s="14"/>
      <c r="D300" s="16" t="s">
        <v>328</v>
      </c>
      <c r="E300" s="76">
        <f>SUM(F21)</f>
        <v>3000</v>
      </c>
      <c r="F300" s="76">
        <f>SUM(J21)</f>
        <v>1000</v>
      </c>
      <c r="G300" s="73"/>
      <c r="H300" s="73"/>
      <c r="I300" s="74"/>
      <c r="J300" s="74"/>
      <c r="K300" s="74"/>
      <c r="L300" s="74"/>
      <c r="M300" s="107"/>
      <c r="N300" s="16"/>
      <c r="O300" s="150">
        <f>SUM(O21)</f>
        <v>4000</v>
      </c>
      <c r="P300" s="76">
        <f>SUM(P21)</f>
        <v>4000</v>
      </c>
      <c r="Q300" s="76">
        <f>SUM(Q21)</f>
        <v>4000</v>
      </c>
      <c r="R300" s="8"/>
    </row>
    <row r="301" spans="1:18" s="15" customFormat="1" ht="12.75">
      <c r="A301"/>
      <c r="B301" s="14"/>
      <c r="C301" s="2"/>
      <c r="D301" s="16" t="s">
        <v>329</v>
      </c>
      <c r="E301" s="76">
        <f>SUM(F27)</f>
        <v>2017000</v>
      </c>
      <c r="F301" s="76">
        <f>SUM(J27)</f>
        <v>2269100</v>
      </c>
      <c r="G301" s="54"/>
      <c r="H301" s="54"/>
      <c r="I301" s="55"/>
      <c r="J301" s="55"/>
      <c r="K301" s="55"/>
      <c r="L301" s="55"/>
      <c r="M301" s="107"/>
      <c r="N301" s="16"/>
      <c r="O301" s="150">
        <f>SUM(O27)</f>
        <v>2123750</v>
      </c>
      <c r="P301" s="76">
        <f>SUM(P27)</f>
        <v>2083750</v>
      </c>
      <c r="Q301" s="76">
        <f>SUM(Q27)</f>
        <v>2083750</v>
      </c>
      <c r="R301" s="8"/>
    </row>
    <row r="302" spans="1:18" s="15" customFormat="1" ht="12.75">
      <c r="A302"/>
      <c r="B302" s="14"/>
      <c r="C302" s="2"/>
      <c r="D302" s="16" t="s">
        <v>543</v>
      </c>
      <c r="E302" s="76"/>
      <c r="F302" s="76"/>
      <c r="G302" s="54"/>
      <c r="H302" s="54"/>
      <c r="I302" s="55"/>
      <c r="J302" s="55"/>
      <c r="K302" s="55"/>
      <c r="L302" s="55"/>
      <c r="M302" s="107"/>
      <c r="N302" s="16"/>
      <c r="O302" s="150">
        <f>SUM(O39)</f>
        <v>1000</v>
      </c>
      <c r="P302" s="150">
        <f>SUM(P39)</f>
        <v>0</v>
      </c>
      <c r="Q302" s="150">
        <f>SUM(Q39)</f>
        <v>0</v>
      </c>
      <c r="R302" s="8"/>
    </row>
    <row r="303" spans="1:18" s="15" customFormat="1" ht="12.75">
      <c r="A303"/>
      <c r="B303" s="14"/>
      <c r="C303" s="2"/>
      <c r="D303" s="16" t="s">
        <v>330</v>
      </c>
      <c r="E303" s="76">
        <f>SUM(F45)</f>
        <v>523400</v>
      </c>
      <c r="F303" s="77">
        <f>SUM(J45)</f>
        <v>489600</v>
      </c>
      <c r="G303" s="54"/>
      <c r="H303" s="54"/>
      <c r="I303" s="55"/>
      <c r="J303" s="55"/>
      <c r="K303" s="55"/>
      <c r="L303" s="55"/>
      <c r="M303" s="107"/>
      <c r="N303" s="16"/>
      <c r="O303" s="150">
        <f>SUM(O45)</f>
        <v>362300</v>
      </c>
      <c r="P303" s="76">
        <f>SUM(P45)</f>
        <v>362300</v>
      </c>
      <c r="Q303" s="76">
        <f>SUM(Q45)</f>
        <v>362300</v>
      </c>
      <c r="R303" s="8"/>
    </row>
    <row r="304" spans="1:18" s="15" customFormat="1" ht="12.75">
      <c r="A304"/>
      <c r="B304" s="14"/>
      <c r="C304" s="2"/>
      <c r="D304" s="153" t="s">
        <v>331</v>
      </c>
      <c r="E304" s="154">
        <f>SUM(F56)</f>
        <v>2000</v>
      </c>
      <c r="F304" s="154" t="e">
        <f>SUM(J56)</f>
        <v>#REF!</v>
      </c>
      <c r="G304" s="54"/>
      <c r="H304" s="54"/>
      <c r="I304" s="55"/>
      <c r="J304" s="55"/>
      <c r="K304" s="55"/>
      <c r="L304" s="55"/>
      <c r="M304" s="107"/>
      <c r="N304" s="153"/>
      <c r="O304" s="155">
        <f>SUM(O56)</f>
        <v>5000</v>
      </c>
      <c r="P304" s="154">
        <f>SUM(P56)</f>
        <v>5000</v>
      </c>
      <c r="Q304" s="154">
        <f>SUM(Q56)</f>
        <v>5000</v>
      </c>
      <c r="R304" s="8"/>
    </row>
    <row r="305" spans="1:18" s="15" customFormat="1" ht="12.75">
      <c r="A305"/>
      <c r="B305" s="14"/>
      <c r="C305" s="2"/>
      <c r="D305" s="16" t="s">
        <v>420</v>
      </c>
      <c r="E305" s="16"/>
      <c r="F305" s="16"/>
      <c r="G305" s="16"/>
      <c r="H305" s="16"/>
      <c r="I305" s="156"/>
      <c r="J305" s="156"/>
      <c r="K305" s="156"/>
      <c r="L305" s="156"/>
      <c r="M305" s="157"/>
      <c r="N305" s="156"/>
      <c r="O305" s="158">
        <f>SUM(O55)</f>
        <v>254600</v>
      </c>
      <c r="P305" s="158">
        <f>SUM(P55)</f>
        <v>0</v>
      </c>
      <c r="Q305" s="158">
        <f>SUM(Q55)</f>
        <v>0</v>
      </c>
      <c r="R305" s="8"/>
    </row>
    <row r="306" spans="1:18" s="15" customFormat="1" ht="12.75">
      <c r="A306"/>
      <c r="B306" s="14"/>
      <c r="C306" s="2"/>
      <c r="D306" s="2"/>
      <c r="E306" s="2"/>
      <c r="F306" s="54"/>
      <c r="G306" s="54"/>
      <c r="H306" s="54"/>
      <c r="I306" s="55"/>
      <c r="J306" s="55"/>
      <c r="K306" s="55"/>
      <c r="L306" s="55"/>
      <c r="M306" s="107"/>
      <c r="N306" s="55"/>
      <c r="O306" s="133"/>
      <c r="P306" s="55"/>
      <c r="Q306" s="55"/>
      <c r="R306" s="8"/>
    </row>
    <row r="307" spans="1:18" s="15" customFormat="1" ht="12.75">
      <c r="A307"/>
      <c r="B307" s="14"/>
      <c r="C307" s="2"/>
      <c r="D307" s="2"/>
      <c r="E307" s="2"/>
      <c r="F307" s="54"/>
      <c r="G307" s="54"/>
      <c r="H307" s="54"/>
      <c r="I307" s="55"/>
      <c r="J307" s="55"/>
      <c r="K307" s="55"/>
      <c r="L307" s="55"/>
      <c r="M307" s="107"/>
      <c r="N307" s="55"/>
      <c r="O307" s="133"/>
      <c r="P307" s="55"/>
      <c r="Q307" s="55"/>
      <c r="R307" s="8"/>
    </row>
    <row r="308" spans="1:18" s="15" customFormat="1" ht="12.75">
      <c r="A308"/>
      <c r="B308" s="14"/>
      <c r="C308" s="2"/>
      <c r="D308" s="2"/>
      <c r="E308" s="2"/>
      <c r="F308" s="54"/>
      <c r="G308" s="54"/>
      <c r="H308" s="54"/>
      <c r="I308" s="55"/>
      <c r="J308" s="55"/>
      <c r="K308" s="55"/>
      <c r="L308" s="55"/>
      <c r="M308" s="107"/>
      <c r="N308" s="55"/>
      <c r="O308" s="133"/>
      <c r="P308" s="55"/>
      <c r="Q308" s="55"/>
      <c r="R308" s="8"/>
    </row>
    <row r="309" spans="1:18" s="15" customFormat="1" ht="1.5" customHeight="1">
      <c r="A309"/>
      <c r="B309" s="14"/>
      <c r="C309" s="2"/>
      <c r="D309" s="2"/>
      <c r="E309" s="2"/>
      <c r="F309" s="54"/>
      <c r="G309" s="54"/>
      <c r="H309" s="54"/>
      <c r="I309" s="55"/>
      <c r="J309" s="55"/>
      <c r="K309" s="55"/>
      <c r="L309" s="55"/>
      <c r="M309" s="107"/>
      <c r="N309" s="55"/>
      <c r="O309" s="133"/>
      <c r="P309" s="55"/>
      <c r="Q309" s="55"/>
      <c r="R309" s="8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spans="2:17" ht="24">
      <c r="B315" s="14"/>
      <c r="D315" s="17" t="s">
        <v>333</v>
      </c>
      <c r="E315" s="17" t="s">
        <v>332</v>
      </c>
      <c r="F315" s="72" t="s">
        <v>333</v>
      </c>
      <c r="N315" s="17"/>
      <c r="O315" s="161" t="s">
        <v>421</v>
      </c>
      <c r="P315" s="161" t="s">
        <v>528</v>
      </c>
      <c r="Q315" s="161" t="s">
        <v>529</v>
      </c>
    </row>
    <row r="316" spans="2:17" ht="12.75">
      <c r="B316" s="14"/>
      <c r="D316" s="17" t="s">
        <v>422</v>
      </c>
      <c r="E316" s="78">
        <v>8205000</v>
      </c>
      <c r="F316" s="79" t="e">
        <f>SUM(F317:F323)</f>
        <v>#REF!</v>
      </c>
      <c r="N316" s="17"/>
      <c r="O316" s="151">
        <f>SUM(O317:O323)</f>
        <v>8496050</v>
      </c>
      <c r="P316" s="151">
        <f>SUM(P317:P323)</f>
        <v>8455050</v>
      </c>
      <c r="Q316" s="151">
        <f>SUM(Q317:Q323)</f>
        <v>8455050</v>
      </c>
    </row>
    <row r="317" spans="2:17" ht="12" customHeight="1">
      <c r="B317" s="14"/>
      <c r="D317" s="16" t="s">
        <v>327</v>
      </c>
      <c r="E317" s="77">
        <v>5470600</v>
      </c>
      <c r="F317" s="77">
        <f>SUM(J69)</f>
        <v>6365700</v>
      </c>
      <c r="N317" s="16"/>
      <c r="O317" s="152">
        <f>SUM(O69)</f>
        <v>6000000</v>
      </c>
      <c r="P317" s="77">
        <f>SUM(P69)</f>
        <v>6000000</v>
      </c>
      <c r="Q317" s="77">
        <f>SUM(Q69)</f>
        <v>6000000</v>
      </c>
    </row>
    <row r="318" spans="2:17" ht="12.75" hidden="1">
      <c r="B318" s="14"/>
      <c r="D318" s="16" t="s">
        <v>327</v>
      </c>
      <c r="E318" s="77"/>
      <c r="F318" s="77">
        <f>SUM(J249)</f>
        <v>2000</v>
      </c>
      <c r="N318" s="16"/>
      <c r="O318" s="152">
        <f>SUM(S249)</f>
        <v>0</v>
      </c>
      <c r="P318" s="77">
        <f>SUM(T249)</f>
        <v>0</v>
      </c>
      <c r="Q318" s="77">
        <f>SUM(U249)</f>
        <v>0</v>
      </c>
    </row>
    <row r="319" spans="2:17" ht="12.75">
      <c r="B319" s="14"/>
      <c r="D319" s="16" t="s">
        <v>328</v>
      </c>
      <c r="E319" s="77">
        <v>4000</v>
      </c>
      <c r="F319" s="77">
        <f>SUM(J88)</f>
        <v>1000</v>
      </c>
      <c r="N319" s="16"/>
      <c r="O319" s="152">
        <f>SUM(O88)</f>
        <v>4000</v>
      </c>
      <c r="P319" s="77">
        <f>SUM(P88)</f>
        <v>4000</v>
      </c>
      <c r="Q319" s="77">
        <f>SUM(Q88)</f>
        <v>4000</v>
      </c>
    </row>
    <row r="320" spans="2:17" ht="12.75">
      <c r="B320" s="14"/>
      <c r="D320" s="16" t="s">
        <v>329</v>
      </c>
      <c r="E320" s="77">
        <v>2200000</v>
      </c>
      <c r="F320" s="77">
        <f>SUM(J94+J200+J226+J242)</f>
        <v>2269100</v>
      </c>
      <c r="N320" s="16"/>
      <c r="O320" s="152">
        <f>SUM(O94+O226)</f>
        <v>2123750</v>
      </c>
      <c r="P320" s="77">
        <f>SUM(P94+P226+P242)</f>
        <v>2083750</v>
      </c>
      <c r="Q320" s="77">
        <f>SUM(Q94+Q226+Q242)</f>
        <v>2083750</v>
      </c>
    </row>
    <row r="321" spans="2:17" ht="12.75">
      <c r="B321" s="14"/>
      <c r="D321" s="16" t="s">
        <v>543</v>
      </c>
      <c r="E321" s="77"/>
      <c r="F321" s="77"/>
      <c r="N321" s="16"/>
      <c r="O321" s="152">
        <f>SUM(O200)</f>
        <v>1000</v>
      </c>
      <c r="P321" s="152">
        <f>SUM(P200)</f>
        <v>0</v>
      </c>
      <c r="Q321" s="152">
        <f>SUM(Q200)</f>
        <v>0</v>
      </c>
    </row>
    <row r="322" spans="2:17" ht="12.75">
      <c r="B322" s="14"/>
      <c r="D322" s="16" t="s">
        <v>330</v>
      </c>
      <c r="E322" s="77">
        <v>528400</v>
      </c>
      <c r="F322" s="77" t="e">
        <f>SUM(J206+J255+J260)</f>
        <v>#REF!</v>
      </c>
      <c r="N322" s="16"/>
      <c r="O322" s="152">
        <f>SUM(O206+O260)</f>
        <v>362300</v>
      </c>
      <c r="P322" s="152">
        <f>SUM(P206+P260)</f>
        <v>362300</v>
      </c>
      <c r="Q322" s="152">
        <f>SUM(Q206+Q260)</f>
        <v>362300</v>
      </c>
    </row>
    <row r="323" spans="2:17" ht="12.75">
      <c r="B323" s="14"/>
      <c r="D323" s="153" t="s">
        <v>331</v>
      </c>
      <c r="E323" s="159">
        <v>2000</v>
      </c>
      <c r="F323" s="159">
        <f>SUM(J219)</f>
        <v>2000</v>
      </c>
      <c r="N323" s="153"/>
      <c r="O323" s="160">
        <f>SUM(O219)</f>
        <v>5000</v>
      </c>
      <c r="P323" s="159">
        <f>SUM(P219)</f>
        <v>5000</v>
      </c>
      <c r="Q323" s="159">
        <f>SUM(Q219)</f>
        <v>5000</v>
      </c>
    </row>
    <row r="324" spans="2:17" ht="12.75">
      <c r="B324" s="14"/>
      <c r="D324" s="16" t="s">
        <v>420</v>
      </c>
      <c r="E324" s="16"/>
      <c r="F324" s="16"/>
      <c r="G324" s="16"/>
      <c r="H324" s="16"/>
      <c r="I324" s="156"/>
      <c r="J324" s="156"/>
      <c r="K324" s="156"/>
      <c r="L324" s="156"/>
      <c r="M324" s="157"/>
      <c r="N324" s="156"/>
      <c r="O324" s="158">
        <f>SUM(O259)</f>
        <v>254600</v>
      </c>
      <c r="P324" s="158">
        <f>SUM(P259)</f>
        <v>254600</v>
      </c>
      <c r="Q324" s="158">
        <f>SUM(Q259)</f>
        <v>254600</v>
      </c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spans="2:6" ht="12.75">
      <c r="B329" s="14"/>
      <c r="F329" s="55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</sheetData>
  <sheetProtection selectLockedCells="1" selectUnlockedCells="1"/>
  <mergeCells count="25">
    <mergeCell ref="B260:D260"/>
    <mergeCell ref="B259:D259"/>
    <mergeCell ref="B1:D1"/>
    <mergeCell ref="B2:D2"/>
    <mergeCell ref="B3:D3"/>
    <mergeCell ref="B7:D7"/>
    <mergeCell ref="B8:D8"/>
    <mergeCell ref="B21:D21"/>
    <mergeCell ref="B27:D27"/>
    <mergeCell ref="B45:D45"/>
    <mergeCell ref="B64:D64"/>
    <mergeCell ref="B65:D65"/>
    <mergeCell ref="B66:D66"/>
    <mergeCell ref="B67:D67"/>
    <mergeCell ref="B68:D68"/>
    <mergeCell ref="B69:D69"/>
    <mergeCell ref="B88:D88"/>
    <mergeCell ref="B94:D94"/>
    <mergeCell ref="B248:D248"/>
    <mergeCell ref="B255:D255"/>
    <mergeCell ref="B206:D206"/>
    <mergeCell ref="B219:D219"/>
    <mergeCell ref="B225:D225"/>
    <mergeCell ref="B226:D226"/>
    <mergeCell ref="B249:D249"/>
  </mergeCells>
  <printOptions/>
  <pageMargins left="0.7479166666666667" right="0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Katica</cp:lastModifiedBy>
  <cp:lastPrinted>2021-10-20T06:54:28Z</cp:lastPrinted>
  <dcterms:modified xsi:type="dcterms:W3CDTF">2022-02-09T10:55:15Z</dcterms:modified>
  <cp:category/>
  <cp:version/>
  <cp:contentType/>
  <cp:contentStatus/>
</cp:coreProperties>
</file>